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03OwnCloud\Datos_Irene\ProyectoLIFE\04_Measurements\20230531_Paper_TFM\03_Medidas\TablasChopo\"/>
    </mc:Choice>
  </mc:AlternateContent>
  <xr:revisionPtr revIDLastSave="0" documentId="13_ncr:1_{327874D7-B299-46B8-9BBA-AF2A78350497}" xr6:coauthVersionLast="47" xr6:coauthVersionMax="47" xr10:uidLastSave="{00000000-0000-0000-0000-000000000000}"/>
  <bookViews>
    <workbookView xWindow="-108" yWindow="-108" windowWidth="23256" windowHeight="13176" xr2:uid="{B255A7FF-A140-48AD-8584-58592ABB3843}"/>
  </bookViews>
  <sheets>
    <sheet name="Medidas Tablas Chop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74" i="1" l="1"/>
  <c r="BI73" i="1"/>
  <c r="BJ73" i="1"/>
  <c r="BK73" i="1"/>
  <c r="BL73" i="1"/>
  <c r="BJ74" i="1"/>
  <c r="BK74" i="1"/>
  <c r="BL74" i="1"/>
  <c r="BI72" i="1"/>
  <c r="BL72" i="1"/>
  <c r="BK72" i="1"/>
  <c r="BJ72" i="1"/>
  <c r="BI67" i="1"/>
  <c r="BJ67" i="1"/>
  <c r="BK67" i="1"/>
  <c r="BL67" i="1"/>
  <c r="BI68" i="1"/>
  <c r="BJ68" i="1"/>
  <c r="BK68" i="1"/>
  <c r="BL68" i="1"/>
  <c r="BD73" i="1"/>
  <c r="BE73" i="1"/>
  <c r="BF73" i="1"/>
  <c r="BG73" i="1"/>
  <c r="BD74" i="1"/>
  <c r="BE74" i="1"/>
  <c r="BF74" i="1"/>
  <c r="BG74" i="1"/>
  <c r="BG72" i="1"/>
  <c r="BF72" i="1"/>
  <c r="BE72" i="1"/>
  <c r="BD72" i="1"/>
  <c r="BD67" i="1"/>
  <c r="BE67" i="1"/>
  <c r="BF67" i="1"/>
  <c r="BG67" i="1"/>
  <c r="BD68" i="1"/>
  <c r="BE68" i="1"/>
  <c r="BF68" i="1"/>
  <c r="BG68" i="1"/>
  <c r="BG66" i="1"/>
  <c r="BL66" i="1" s="1"/>
  <c r="BF66" i="1"/>
  <c r="BK66" i="1" s="1"/>
  <c r="BE66" i="1"/>
  <c r="BJ66" i="1"/>
  <c r="BI66" i="1"/>
  <c r="BI61" i="1"/>
  <c r="BJ61" i="1"/>
  <c r="BK61" i="1"/>
  <c r="BL61" i="1"/>
  <c r="BI62" i="1"/>
  <c r="BJ62" i="1"/>
  <c r="BK62" i="1"/>
  <c r="BL62" i="1"/>
  <c r="BK60" i="1"/>
  <c r="BL60" i="1"/>
  <c r="BJ60" i="1"/>
  <c r="BI60" i="1"/>
  <c r="BI55" i="1"/>
  <c r="BJ55" i="1"/>
  <c r="BK55" i="1"/>
  <c r="BL55" i="1"/>
  <c r="BI56" i="1"/>
  <c r="BJ56" i="1"/>
  <c r="BK56" i="1"/>
  <c r="BL56" i="1"/>
  <c r="BL54" i="1"/>
  <c r="BK54" i="1"/>
  <c r="BJ54" i="1"/>
  <c r="BI54" i="1"/>
  <c r="BD66" i="1"/>
  <c r="BE60" i="1"/>
  <c r="BF60" i="1"/>
  <c r="BG60" i="1"/>
  <c r="BE61" i="1"/>
  <c r="BF61" i="1"/>
  <c r="BG61" i="1"/>
  <c r="BE62" i="1"/>
  <c r="BF62" i="1"/>
  <c r="BG62" i="1"/>
  <c r="BD61" i="1"/>
  <c r="BD62" i="1"/>
  <c r="BD60" i="1"/>
  <c r="BE55" i="1"/>
  <c r="BF55" i="1"/>
  <c r="BG55" i="1"/>
  <c r="BE56" i="1"/>
  <c r="BF56" i="1"/>
  <c r="BG56" i="1"/>
  <c r="BG54" i="1"/>
  <c r="BF54" i="1"/>
  <c r="BE54" i="1"/>
  <c r="BG53" i="1"/>
  <c r="BF53" i="1"/>
  <c r="BE53" i="1"/>
  <c r="BD53" i="1"/>
  <c r="E31" i="1"/>
  <c r="F31" i="1"/>
  <c r="D31" i="1"/>
  <c r="EO43" i="1"/>
  <c r="EO42" i="1"/>
  <c r="EO41" i="1"/>
  <c r="EO40" i="1"/>
  <c r="EO39" i="1"/>
  <c r="EN43" i="1"/>
  <c r="AT76" i="1" s="1"/>
  <c r="EN42" i="1"/>
  <c r="AL76" i="1" s="1"/>
  <c r="EN41" i="1"/>
  <c r="AD76" i="1" s="1"/>
  <c r="EN40" i="1"/>
  <c r="V76" i="1" s="1"/>
  <c r="EN39" i="1"/>
  <c r="N76" i="1" s="1"/>
  <c r="EC43" i="1"/>
  <c r="AU70" i="1" s="1"/>
  <c r="EC42" i="1"/>
  <c r="EC41" i="1"/>
  <c r="AE70" i="1" s="1"/>
  <c r="EC40" i="1"/>
  <c r="W70" i="1" s="1"/>
  <c r="EC39" i="1"/>
  <c r="EB43" i="1"/>
  <c r="AT70" i="1" s="1"/>
  <c r="EB42" i="1"/>
  <c r="AL70" i="1" s="1"/>
  <c r="EB41" i="1"/>
  <c r="AD70" i="1" s="1"/>
  <c r="EB40" i="1"/>
  <c r="V70" i="1" s="1"/>
  <c r="EB39" i="1"/>
  <c r="N70" i="1" s="1"/>
  <c r="DD41" i="1"/>
  <c r="AD58" i="1" s="1"/>
  <c r="DE41" i="1"/>
  <c r="AE58" i="1" s="1"/>
  <c r="DP41" i="1"/>
  <c r="AD64" i="1" s="1"/>
  <c r="DQ41" i="1"/>
  <c r="DQ43" i="1"/>
  <c r="AU64" i="1" s="1"/>
  <c r="DQ42" i="1"/>
  <c r="AM64" i="1" s="1"/>
  <c r="DQ40" i="1"/>
  <c r="W64" i="1" s="1"/>
  <c r="DQ39" i="1"/>
  <c r="O64" i="1" s="1"/>
  <c r="DP43" i="1"/>
  <c r="AT64" i="1" s="1"/>
  <c r="DP42" i="1"/>
  <c r="AL64" i="1" s="1"/>
  <c r="DP40" i="1"/>
  <c r="V64" i="1" s="1"/>
  <c r="DP39" i="1"/>
  <c r="N64" i="1" s="1"/>
  <c r="DE43" i="1"/>
  <c r="AU58" i="1" s="1"/>
  <c r="DE42" i="1"/>
  <c r="AM58" i="1" s="1"/>
  <c r="DE40" i="1"/>
  <c r="W58" i="1" s="1"/>
  <c r="DE39" i="1"/>
  <c r="O58" i="1" s="1"/>
  <c r="DD43" i="1"/>
  <c r="AT58" i="1" s="1"/>
  <c r="DD42" i="1"/>
  <c r="AL58" i="1" s="1"/>
  <c r="DD40" i="1"/>
  <c r="V58" i="1" s="1"/>
  <c r="AS2" i="1"/>
  <c r="DD39" i="1"/>
  <c r="N71" i="1"/>
  <c r="V71" i="1" s="1"/>
  <c r="N65" i="1"/>
  <c r="V65" i="1" s="1"/>
  <c r="AD59" i="1"/>
  <c r="AL59" i="1" s="1"/>
  <c r="AT59" i="1" s="1"/>
  <c r="V59" i="1"/>
  <c r="N53" i="1"/>
  <c r="AD53" i="1" s="1"/>
  <c r="AL53" i="1" s="1"/>
  <c r="AT53" i="1" s="1"/>
  <c r="AT51" i="1"/>
  <c r="AL51" i="1"/>
  <c r="AD51" i="1"/>
  <c r="V51" i="1"/>
  <c r="N51" i="1"/>
  <c r="CS43" i="1"/>
  <c r="AU75" i="1" s="1"/>
  <c r="CS42" i="1"/>
  <c r="AM75" i="1" s="1"/>
  <c r="CS41" i="1"/>
  <c r="AE75" i="1" s="1"/>
  <c r="CS40" i="1"/>
  <c r="W75" i="1" s="1"/>
  <c r="CS39" i="1"/>
  <c r="O75" i="1" s="1"/>
  <c r="CR43" i="1"/>
  <c r="AT75" i="1" s="1"/>
  <c r="CR42" i="1"/>
  <c r="AL75" i="1" s="1"/>
  <c r="CR41" i="1"/>
  <c r="AD75" i="1" s="1"/>
  <c r="CR40" i="1"/>
  <c r="V75" i="1" s="1"/>
  <c r="CR39" i="1"/>
  <c r="N75" i="1" s="1"/>
  <c r="CG43" i="1"/>
  <c r="AU69" i="1" s="1"/>
  <c r="CG42" i="1"/>
  <c r="AM69" i="1" s="1"/>
  <c r="CG41" i="1"/>
  <c r="AE69" i="1" s="1"/>
  <c r="CG40" i="1"/>
  <c r="W69" i="1" s="1"/>
  <c r="CG39" i="1"/>
  <c r="O69" i="1" s="1"/>
  <c r="CF43" i="1"/>
  <c r="AT69" i="1" s="1"/>
  <c r="CF42" i="1"/>
  <c r="AL69" i="1" s="1"/>
  <c r="CF41" i="1"/>
  <c r="AD69" i="1" s="1"/>
  <c r="CF40" i="1"/>
  <c r="V69" i="1" s="1"/>
  <c r="CF39" i="1"/>
  <c r="N69" i="1" s="1"/>
  <c r="BT43" i="1"/>
  <c r="AT63" i="1" s="1"/>
  <c r="BU43" i="1"/>
  <c r="AU63" i="1" s="1"/>
  <c r="BU42" i="1"/>
  <c r="AM63" i="1" s="1"/>
  <c r="BU41" i="1"/>
  <c r="AE63" i="1" s="1"/>
  <c r="BU40" i="1"/>
  <c r="W63" i="1" s="1"/>
  <c r="BT39" i="1"/>
  <c r="N63" i="1" s="1"/>
  <c r="BU39" i="1"/>
  <c r="O63" i="1" s="1"/>
  <c r="BT41" i="1"/>
  <c r="AD63" i="1" s="1"/>
  <c r="BT42" i="1"/>
  <c r="AL63" i="1" s="1"/>
  <c r="BT40" i="1"/>
  <c r="V63" i="1" s="1"/>
  <c r="BI39" i="1"/>
  <c r="O57" i="1" s="1"/>
  <c r="BH43" i="1"/>
  <c r="AT57" i="1" s="1"/>
  <c r="BH42" i="1"/>
  <c r="AL57" i="1" s="1"/>
  <c r="BH41" i="1"/>
  <c r="AD57" i="1" s="1"/>
  <c r="BH40" i="1"/>
  <c r="V57" i="1" s="1"/>
  <c r="BH39" i="1"/>
  <c r="N57" i="1" s="1"/>
  <c r="M39" i="1"/>
  <c r="O56" i="1" s="1"/>
  <c r="P39" i="1"/>
  <c r="Q56" i="1" s="1"/>
  <c r="BC43" i="1"/>
  <c r="AY74" i="1" s="1"/>
  <c r="BC42" i="1"/>
  <c r="AQ74" i="1" s="1"/>
  <c r="BC41" i="1"/>
  <c r="AI74" i="1" s="1"/>
  <c r="BC40" i="1"/>
  <c r="AA74" i="1" s="1"/>
  <c r="BC39" i="1"/>
  <c r="S74" i="1" s="1"/>
  <c r="BB43" i="1"/>
  <c r="AX74" i="1" s="1"/>
  <c r="BB42" i="1"/>
  <c r="AP74" i="1" s="1"/>
  <c r="BB41" i="1"/>
  <c r="AH74" i="1" s="1"/>
  <c r="BB40" i="1"/>
  <c r="Z74" i="1" s="1"/>
  <c r="BB39" i="1"/>
  <c r="R74" i="1" s="1"/>
  <c r="AZ43" i="1"/>
  <c r="AW74" i="1" s="1"/>
  <c r="AZ42" i="1"/>
  <c r="AO74" i="1" s="1"/>
  <c r="AZ41" i="1"/>
  <c r="AG74" i="1" s="1"/>
  <c r="AZ40" i="1"/>
  <c r="Y74" i="1" s="1"/>
  <c r="AZ39" i="1"/>
  <c r="Q74" i="1" s="1"/>
  <c r="AW39" i="1"/>
  <c r="O74" i="1" s="1"/>
  <c r="AY43" i="1"/>
  <c r="AV74" i="1" s="1"/>
  <c r="AY42" i="1"/>
  <c r="AN74" i="1" s="1"/>
  <c r="AY41" i="1"/>
  <c r="AF74" i="1" s="1"/>
  <c r="AY40" i="1"/>
  <c r="X74" i="1" s="1"/>
  <c r="AY39" i="1"/>
  <c r="P74" i="1" s="1"/>
  <c r="AW43" i="1"/>
  <c r="AU74" i="1" s="1"/>
  <c r="AW42" i="1"/>
  <c r="AM74" i="1" s="1"/>
  <c r="AW41" i="1"/>
  <c r="AE74" i="1" s="1"/>
  <c r="AW40" i="1"/>
  <c r="W74" i="1" s="1"/>
  <c r="AV43" i="1"/>
  <c r="AT74" i="1" s="1"/>
  <c r="AV42" i="1"/>
  <c r="AL74" i="1" s="1"/>
  <c r="AV41" i="1"/>
  <c r="AD74" i="1" s="1"/>
  <c r="AV40" i="1"/>
  <c r="V74" i="1" s="1"/>
  <c r="AV39" i="1"/>
  <c r="N74" i="1" s="1"/>
  <c r="AQ43" i="1"/>
  <c r="AY68" i="1" s="1"/>
  <c r="AQ42" i="1"/>
  <c r="AQ68" i="1" s="1"/>
  <c r="AQ41" i="1"/>
  <c r="AI68" i="1" s="1"/>
  <c r="AQ40" i="1"/>
  <c r="AA68" i="1" s="1"/>
  <c r="AQ39" i="1"/>
  <c r="S68" i="1" s="1"/>
  <c r="AP43" i="1"/>
  <c r="AX68" i="1" s="1"/>
  <c r="AP42" i="1"/>
  <c r="AP68" i="1" s="1"/>
  <c r="AP41" i="1"/>
  <c r="AH68" i="1" s="1"/>
  <c r="AP40" i="1"/>
  <c r="Z68" i="1" s="1"/>
  <c r="AP39" i="1"/>
  <c r="R68" i="1" s="1"/>
  <c r="AN43" i="1"/>
  <c r="AW68" i="1" s="1"/>
  <c r="AN42" i="1"/>
  <c r="AO68" i="1" s="1"/>
  <c r="AN41" i="1"/>
  <c r="AG68" i="1" s="1"/>
  <c r="AN40" i="1"/>
  <c r="Y68" i="1" s="1"/>
  <c r="AN39" i="1"/>
  <c r="Q68" i="1" s="1"/>
  <c r="AM43" i="1"/>
  <c r="AV68" i="1" s="1"/>
  <c r="AM42" i="1"/>
  <c r="AN68" i="1" s="1"/>
  <c r="AM41" i="1"/>
  <c r="AF68" i="1" s="1"/>
  <c r="AM40" i="1"/>
  <c r="X68" i="1" s="1"/>
  <c r="AM39" i="1"/>
  <c r="P68" i="1" s="1"/>
  <c r="AK43" i="1"/>
  <c r="AU68" i="1" s="1"/>
  <c r="AK42" i="1"/>
  <c r="AM68" i="1" s="1"/>
  <c r="AK41" i="1"/>
  <c r="AE68" i="1" s="1"/>
  <c r="AK40" i="1"/>
  <c r="W68" i="1" s="1"/>
  <c r="AK39" i="1"/>
  <c r="O68" i="1" s="1"/>
  <c r="AJ42" i="1"/>
  <c r="AL68" i="1" s="1"/>
  <c r="AJ43" i="1"/>
  <c r="AT68" i="1" s="1"/>
  <c r="AJ41" i="1"/>
  <c r="AD68" i="1" s="1"/>
  <c r="AJ40" i="1"/>
  <c r="V68" i="1" s="1"/>
  <c r="AJ39" i="1"/>
  <c r="N68" i="1" s="1"/>
  <c r="J70" i="1" s="1"/>
  <c r="AE43" i="1"/>
  <c r="AY62" i="1" s="1"/>
  <c r="AE42" i="1"/>
  <c r="AQ62" i="1" s="1"/>
  <c r="AE41" i="1"/>
  <c r="AI62" i="1" s="1"/>
  <c r="AE40" i="1"/>
  <c r="AA62" i="1" s="1"/>
  <c r="AE39" i="1"/>
  <c r="S62" i="1" s="1"/>
  <c r="AD43" i="1"/>
  <c r="AX62" i="1" s="1"/>
  <c r="AD42" i="1"/>
  <c r="AP62" i="1" s="1"/>
  <c r="AD41" i="1"/>
  <c r="AH62" i="1" s="1"/>
  <c r="AD40" i="1"/>
  <c r="Z62" i="1" s="1"/>
  <c r="AB43" i="1"/>
  <c r="AW62" i="1" s="1"/>
  <c r="AB42" i="1"/>
  <c r="AO62" i="1" s="1"/>
  <c r="AB41" i="1"/>
  <c r="AG62" i="1" s="1"/>
  <c r="AB40" i="1"/>
  <c r="Y62" i="1" s="1"/>
  <c r="AB39" i="1"/>
  <c r="Q62" i="1" s="1"/>
  <c r="AD39" i="1"/>
  <c r="R62" i="1" s="1"/>
  <c r="AA39" i="1"/>
  <c r="P62" i="1" s="1"/>
  <c r="AA43" i="1"/>
  <c r="AV62" i="1" s="1"/>
  <c r="AA42" i="1"/>
  <c r="AN62" i="1" s="1"/>
  <c r="AA41" i="1"/>
  <c r="AF62" i="1" s="1"/>
  <c r="AA40" i="1"/>
  <c r="X62" i="1" s="1"/>
  <c r="Y43" i="1"/>
  <c r="AU62" i="1" s="1"/>
  <c r="Y42" i="1"/>
  <c r="AM62" i="1" s="1"/>
  <c r="Y41" i="1"/>
  <c r="AE62" i="1" s="1"/>
  <c r="Y40" i="1"/>
  <c r="W62" i="1" s="1"/>
  <c r="Y39" i="1"/>
  <c r="O62" i="1" s="1"/>
  <c r="X43" i="1"/>
  <c r="AT62" i="1" s="1"/>
  <c r="X42" i="1"/>
  <c r="AL62" i="1" s="1"/>
  <c r="X41" i="1"/>
  <c r="AD62" i="1" s="1"/>
  <c r="X40" i="1"/>
  <c r="V62" i="1" s="1"/>
  <c r="X39" i="1"/>
  <c r="N62" i="1" s="1"/>
  <c r="AJ27" i="1"/>
  <c r="AJ28" i="1"/>
  <c r="AJ29" i="1"/>
  <c r="AJ30" i="1"/>
  <c r="AJ22" i="1"/>
  <c r="AJ23" i="1"/>
  <c r="AJ24" i="1"/>
  <c r="AJ25" i="1"/>
  <c r="AJ17" i="1"/>
  <c r="AJ18" i="1"/>
  <c r="AJ19" i="1"/>
  <c r="AJ20" i="1"/>
  <c r="AJ12" i="1"/>
  <c r="AJ13" i="1"/>
  <c r="AJ14" i="1"/>
  <c r="AJ15" i="1"/>
  <c r="AI27" i="1"/>
  <c r="AI28" i="1"/>
  <c r="AI29" i="1"/>
  <c r="AI30" i="1"/>
  <c r="AI22" i="1"/>
  <c r="AI23" i="1"/>
  <c r="AI24" i="1"/>
  <c r="AI25" i="1"/>
  <c r="AI17" i="1"/>
  <c r="AI18" i="1"/>
  <c r="AI19" i="1"/>
  <c r="AI20" i="1"/>
  <c r="AI12" i="1"/>
  <c r="AI13" i="1"/>
  <c r="AI14" i="1"/>
  <c r="AI15" i="1"/>
  <c r="AH27" i="1"/>
  <c r="AH28" i="1"/>
  <c r="AH29" i="1"/>
  <c r="AH22" i="1"/>
  <c r="AH23" i="1"/>
  <c r="AH24" i="1"/>
  <c r="AH25" i="1"/>
  <c r="AH17" i="1"/>
  <c r="AH18" i="1"/>
  <c r="AH19" i="1"/>
  <c r="AH20" i="1"/>
  <c r="AH11" i="1"/>
  <c r="AH12" i="1"/>
  <c r="AH13" i="1"/>
  <c r="AH14" i="1"/>
  <c r="AH15" i="1"/>
  <c r="AH10" i="1"/>
  <c r="AH9" i="1"/>
  <c r="AH8" i="1"/>
  <c r="AH7" i="1"/>
  <c r="S43" i="1"/>
  <c r="AY56" i="1" s="1"/>
  <c r="S42" i="1"/>
  <c r="AQ56" i="1" s="1"/>
  <c r="S41" i="1"/>
  <c r="AI56" i="1" s="1"/>
  <c r="S40" i="1"/>
  <c r="AA56" i="1" s="1"/>
  <c r="R43" i="1"/>
  <c r="AX56" i="1" s="1"/>
  <c r="R42" i="1"/>
  <c r="AP56" i="1" s="1"/>
  <c r="R41" i="1"/>
  <c r="AH56" i="1" s="1"/>
  <c r="R40" i="1"/>
  <c r="Z56" i="1" s="1"/>
  <c r="O43" i="1"/>
  <c r="AV56" i="1" s="1"/>
  <c r="P43" i="1"/>
  <c r="AW56" i="1" s="1"/>
  <c r="P42" i="1"/>
  <c r="AO56" i="1" s="1"/>
  <c r="P41" i="1"/>
  <c r="AG56" i="1" s="1"/>
  <c r="P40" i="1"/>
  <c r="Y56" i="1" s="1"/>
  <c r="O41" i="1"/>
  <c r="AF56" i="1" s="1"/>
  <c r="O40" i="1"/>
  <c r="X56" i="1" s="1"/>
  <c r="O42" i="1"/>
  <c r="AN56" i="1" s="1"/>
  <c r="O39" i="1"/>
  <c r="P56" i="1" s="1"/>
  <c r="M43" i="1"/>
  <c r="AU56" i="1" s="1"/>
  <c r="M42" i="1"/>
  <c r="AM56" i="1" s="1"/>
  <c r="M41" i="1"/>
  <c r="AE56" i="1" s="1"/>
  <c r="M40" i="1"/>
  <c r="W56" i="1" s="1"/>
  <c r="L43" i="1"/>
  <c r="AT56" i="1" s="1"/>
  <c r="L42" i="1"/>
  <c r="AL56" i="1" s="1"/>
  <c r="L41" i="1"/>
  <c r="AD56" i="1" s="1"/>
  <c r="L40" i="1"/>
  <c r="V56" i="1" s="1"/>
  <c r="L39" i="1"/>
  <c r="N56" i="1" s="1"/>
  <c r="BD54" i="1" s="1"/>
  <c r="G39" i="1"/>
  <c r="AX7" i="1"/>
  <c r="AX8" i="1"/>
  <c r="AX9" i="1"/>
  <c r="AX10" i="1"/>
  <c r="AT7" i="1"/>
  <c r="AT8" i="1"/>
  <c r="AT9" i="1"/>
  <c r="AT10" i="1"/>
  <c r="AX27" i="1"/>
  <c r="AY27" i="1"/>
  <c r="AZ27" i="1"/>
  <c r="AX28" i="1"/>
  <c r="AY28" i="1"/>
  <c r="AZ28" i="1"/>
  <c r="AX29" i="1"/>
  <c r="AY29" i="1"/>
  <c r="AZ29" i="1"/>
  <c r="AX30" i="1"/>
  <c r="AY30" i="1"/>
  <c r="AZ30" i="1"/>
  <c r="AX22" i="1"/>
  <c r="AY22" i="1"/>
  <c r="AZ22" i="1"/>
  <c r="AX23" i="1"/>
  <c r="AY23" i="1"/>
  <c r="AZ23" i="1"/>
  <c r="AX24" i="1"/>
  <c r="AY24" i="1"/>
  <c r="AZ24" i="1"/>
  <c r="AX25" i="1"/>
  <c r="AY25" i="1"/>
  <c r="AZ25" i="1"/>
  <c r="AX17" i="1"/>
  <c r="AY17" i="1"/>
  <c r="AZ17" i="1"/>
  <c r="AX18" i="1"/>
  <c r="AY18" i="1"/>
  <c r="AZ18" i="1"/>
  <c r="AX19" i="1"/>
  <c r="AY19" i="1"/>
  <c r="AZ19" i="1"/>
  <c r="AX20" i="1"/>
  <c r="AY20" i="1"/>
  <c r="AZ20" i="1"/>
  <c r="AX12" i="1"/>
  <c r="AY12" i="1"/>
  <c r="AZ12" i="1"/>
  <c r="AX13" i="1"/>
  <c r="AY13" i="1"/>
  <c r="AZ13" i="1"/>
  <c r="AX14" i="1"/>
  <c r="AY14" i="1"/>
  <c r="AZ14" i="1"/>
  <c r="AX15" i="1"/>
  <c r="AY15" i="1"/>
  <c r="AZ15" i="1"/>
  <c r="AT27" i="1"/>
  <c r="AU27" i="1"/>
  <c r="AV27" i="1"/>
  <c r="AT28" i="1"/>
  <c r="AU28" i="1"/>
  <c r="AV28" i="1"/>
  <c r="AT29" i="1"/>
  <c r="AU29" i="1"/>
  <c r="AV29" i="1"/>
  <c r="AT30" i="1"/>
  <c r="AU30" i="1"/>
  <c r="AV30" i="1"/>
  <c r="AT22" i="1"/>
  <c r="AU22" i="1"/>
  <c r="AV22" i="1"/>
  <c r="AT23" i="1"/>
  <c r="AU23" i="1"/>
  <c r="AV23" i="1"/>
  <c r="AT24" i="1"/>
  <c r="AU24" i="1"/>
  <c r="AV24" i="1"/>
  <c r="AT25" i="1"/>
  <c r="AU25" i="1"/>
  <c r="AV25" i="1"/>
  <c r="AT17" i="1"/>
  <c r="AU17" i="1"/>
  <c r="AV17" i="1"/>
  <c r="AT18" i="1"/>
  <c r="AU18" i="1"/>
  <c r="AV18" i="1"/>
  <c r="AT19" i="1"/>
  <c r="AU19" i="1"/>
  <c r="AV19" i="1"/>
  <c r="AT20" i="1"/>
  <c r="AU20" i="1"/>
  <c r="AV20" i="1"/>
  <c r="AT12" i="1"/>
  <c r="AU12" i="1"/>
  <c r="AV12" i="1"/>
  <c r="AT13" i="1"/>
  <c r="AU13" i="1"/>
  <c r="AV13" i="1"/>
  <c r="AT14" i="1"/>
  <c r="AU14" i="1"/>
  <c r="AV14" i="1"/>
  <c r="AT15" i="1"/>
  <c r="AU15" i="1"/>
  <c r="AV15" i="1"/>
  <c r="BF7" i="1"/>
  <c r="BF8" i="1"/>
  <c r="BF9" i="1"/>
  <c r="BF10" i="1"/>
  <c r="BB7" i="1"/>
  <c r="BB8" i="1"/>
  <c r="BB9" i="1"/>
  <c r="BB10" i="1"/>
  <c r="BF27" i="1"/>
  <c r="BH27" i="1"/>
  <c r="BF28" i="1"/>
  <c r="BH28" i="1"/>
  <c r="BF29" i="1"/>
  <c r="BH29" i="1"/>
  <c r="BF30" i="1"/>
  <c r="BH30" i="1"/>
  <c r="BF22" i="1"/>
  <c r="BG22" i="1"/>
  <c r="BH22" i="1"/>
  <c r="BF23" i="1"/>
  <c r="BG23" i="1"/>
  <c r="BH23" i="1"/>
  <c r="BF24" i="1"/>
  <c r="BG24" i="1"/>
  <c r="BH24" i="1"/>
  <c r="BF25" i="1"/>
  <c r="BG25" i="1"/>
  <c r="BH25" i="1"/>
  <c r="BF17" i="1"/>
  <c r="BG17" i="1"/>
  <c r="BH17" i="1"/>
  <c r="BF18" i="1"/>
  <c r="BG18" i="1"/>
  <c r="BH18" i="1"/>
  <c r="BF19" i="1"/>
  <c r="BG19" i="1"/>
  <c r="BH19" i="1"/>
  <c r="BF20" i="1"/>
  <c r="BG20" i="1"/>
  <c r="BH20" i="1"/>
  <c r="BF12" i="1"/>
  <c r="BG12" i="1"/>
  <c r="BH12" i="1"/>
  <c r="BF13" i="1"/>
  <c r="BG13" i="1"/>
  <c r="BH13" i="1"/>
  <c r="BF14" i="1"/>
  <c r="BG14" i="1"/>
  <c r="BH14" i="1"/>
  <c r="BF15" i="1"/>
  <c r="BG15" i="1"/>
  <c r="BH15" i="1"/>
  <c r="BB27" i="1"/>
  <c r="BC27" i="1"/>
  <c r="BD27" i="1"/>
  <c r="BG27" i="1" s="1"/>
  <c r="BB28" i="1"/>
  <c r="BC28" i="1"/>
  <c r="BD28" i="1"/>
  <c r="BG28" i="1" s="1"/>
  <c r="BB29" i="1"/>
  <c r="BC29" i="1"/>
  <c r="BD29" i="1"/>
  <c r="BG29" i="1" s="1"/>
  <c r="BB30" i="1"/>
  <c r="BC30" i="1"/>
  <c r="BD30" i="1"/>
  <c r="BG30" i="1" s="1"/>
  <c r="BB22" i="1"/>
  <c r="BC22" i="1"/>
  <c r="BD22" i="1"/>
  <c r="BB23" i="1"/>
  <c r="BC23" i="1"/>
  <c r="BD23" i="1"/>
  <c r="BB24" i="1"/>
  <c r="BC24" i="1"/>
  <c r="BD24" i="1"/>
  <c r="BB25" i="1"/>
  <c r="BC25" i="1"/>
  <c r="BD25" i="1"/>
  <c r="BB17" i="1"/>
  <c r="BC17" i="1"/>
  <c r="BD17" i="1"/>
  <c r="BB18" i="1"/>
  <c r="BC18" i="1"/>
  <c r="BD18" i="1"/>
  <c r="BB19" i="1"/>
  <c r="BC19" i="1"/>
  <c r="BD19" i="1"/>
  <c r="BB20" i="1"/>
  <c r="BC20" i="1"/>
  <c r="BD20" i="1"/>
  <c r="BB12" i="1"/>
  <c r="BC12" i="1"/>
  <c r="BD12" i="1"/>
  <c r="BB13" i="1"/>
  <c r="BC13" i="1"/>
  <c r="BD13" i="1"/>
  <c r="BB14" i="1"/>
  <c r="BC14" i="1"/>
  <c r="BD14" i="1"/>
  <c r="BB15" i="1"/>
  <c r="BC15" i="1"/>
  <c r="BD15" i="1"/>
  <c r="AY26" i="1"/>
  <c r="AX26" i="1"/>
  <c r="AY21" i="1"/>
  <c r="AY16" i="1"/>
  <c r="AY11" i="1"/>
  <c r="AX21" i="1"/>
  <c r="AX16" i="1"/>
  <c r="AX11" i="1"/>
  <c r="AX6" i="1"/>
  <c r="BB26" i="1"/>
  <c r="BC26" i="1"/>
  <c r="BB21" i="1"/>
  <c r="BB16" i="1"/>
  <c r="BB11" i="1"/>
  <c r="BB6" i="1"/>
  <c r="BC21" i="1"/>
  <c r="BC16" i="1"/>
  <c r="BC11" i="1"/>
  <c r="BF26" i="1"/>
  <c r="BF21" i="1"/>
  <c r="BF16" i="1"/>
  <c r="BF6" i="1"/>
  <c r="BF11" i="1"/>
  <c r="BG21" i="1"/>
  <c r="BG16" i="1"/>
  <c r="BG11" i="1"/>
  <c r="BH26" i="1"/>
  <c r="BD11" i="1"/>
  <c r="AU26" i="1"/>
  <c r="AT26" i="1"/>
  <c r="AU21" i="1"/>
  <c r="AU16" i="1"/>
  <c r="AU11" i="1"/>
  <c r="AT21" i="1"/>
  <c r="AT16" i="1"/>
  <c r="AT11" i="1"/>
  <c r="AT6" i="1"/>
  <c r="AP27" i="1"/>
  <c r="AQ27" i="1"/>
  <c r="AR27" i="1"/>
  <c r="AP28" i="1"/>
  <c r="AQ28" i="1"/>
  <c r="AR28" i="1"/>
  <c r="AP29" i="1"/>
  <c r="AQ29" i="1"/>
  <c r="AR29" i="1"/>
  <c r="AP30" i="1"/>
  <c r="AQ30" i="1"/>
  <c r="AR30" i="1"/>
  <c r="AQ26" i="1"/>
  <c r="AP26" i="1"/>
  <c r="AP22" i="1"/>
  <c r="AQ22" i="1"/>
  <c r="AR22" i="1"/>
  <c r="AP23" i="1"/>
  <c r="AQ23" i="1"/>
  <c r="AR23" i="1"/>
  <c r="AP24" i="1"/>
  <c r="AQ24" i="1"/>
  <c r="AR24" i="1"/>
  <c r="AP25" i="1"/>
  <c r="AQ25" i="1"/>
  <c r="AR25" i="1"/>
  <c r="AP17" i="1"/>
  <c r="AQ17" i="1"/>
  <c r="AR17" i="1"/>
  <c r="AP18" i="1"/>
  <c r="AQ18" i="1"/>
  <c r="AR18" i="1"/>
  <c r="AP19" i="1"/>
  <c r="AQ19" i="1"/>
  <c r="AR19" i="1"/>
  <c r="AP20" i="1"/>
  <c r="AQ20" i="1"/>
  <c r="AR20" i="1"/>
  <c r="AP12" i="1"/>
  <c r="AQ12" i="1"/>
  <c r="AR12" i="1"/>
  <c r="AP13" i="1"/>
  <c r="AQ13" i="1"/>
  <c r="AR13" i="1"/>
  <c r="AP14" i="1"/>
  <c r="AQ14" i="1"/>
  <c r="AR14" i="1"/>
  <c r="AP15" i="1"/>
  <c r="AQ15" i="1"/>
  <c r="AR15" i="1"/>
  <c r="AP7" i="1"/>
  <c r="AP8" i="1"/>
  <c r="AP9" i="1"/>
  <c r="AP10" i="1"/>
  <c r="AQ21" i="1"/>
  <c r="AQ16" i="1"/>
  <c r="AQ11" i="1"/>
  <c r="AP21" i="1"/>
  <c r="AP16" i="1"/>
  <c r="AP11" i="1"/>
  <c r="AP6" i="1"/>
  <c r="AL27" i="1"/>
  <c r="AM27" i="1"/>
  <c r="AN27" i="1"/>
  <c r="AL28" i="1"/>
  <c r="AM28" i="1"/>
  <c r="AN28" i="1"/>
  <c r="AL29" i="1"/>
  <c r="AM29" i="1"/>
  <c r="AN29" i="1"/>
  <c r="AL30" i="1"/>
  <c r="AM30" i="1"/>
  <c r="AN30" i="1"/>
  <c r="AL22" i="1"/>
  <c r="AM22" i="1"/>
  <c r="AN22" i="1"/>
  <c r="AL23" i="1"/>
  <c r="AM23" i="1"/>
  <c r="AN23" i="1"/>
  <c r="AL24" i="1"/>
  <c r="AM24" i="1"/>
  <c r="AN24" i="1"/>
  <c r="AL25" i="1"/>
  <c r="AM25" i="1"/>
  <c r="AN25" i="1"/>
  <c r="AL21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12" i="1"/>
  <c r="AM12" i="1"/>
  <c r="AN12" i="1"/>
  <c r="AL13" i="1"/>
  <c r="AM13" i="1"/>
  <c r="AN13" i="1"/>
  <c r="AL14" i="1"/>
  <c r="AM14" i="1"/>
  <c r="AN14" i="1"/>
  <c r="AL15" i="1"/>
  <c r="AM15" i="1"/>
  <c r="AN15" i="1"/>
  <c r="AL7" i="1"/>
  <c r="AL8" i="1"/>
  <c r="AL9" i="1"/>
  <c r="AL10" i="1"/>
  <c r="AM26" i="1"/>
  <c r="AL26" i="1"/>
  <c r="AM21" i="1"/>
  <c r="AM16" i="1"/>
  <c r="AM11" i="1"/>
  <c r="AL16" i="1"/>
  <c r="AL11" i="1"/>
  <c r="AL6" i="1"/>
  <c r="AH30" i="1"/>
  <c r="AH16" i="1"/>
  <c r="AI16" i="1"/>
  <c r="AJ16" i="1"/>
  <c r="AJ26" i="1"/>
  <c r="AI26" i="1"/>
  <c r="AH26" i="1"/>
  <c r="AJ21" i="1"/>
  <c r="AI21" i="1"/>
  <c r="AH21" i="1"/>
  <c r="AJ11" i="1"/>
  <c r="AI11" i="1"/>
  <c r="AH6" i="1"/>
  <c r="AE22" i="1"/>
  <c r="AE23" i="1"/>
  <c r="AE24" i="1"/>
  <c r="AE25" i="1"/>
  <c r="AE21" i="1"/>
  <c r="AE17" i="1"/>
  <c r="AE18" i="1"/>
  <c r="AE19" i="1"/>
  <c r="AE20" i="1"/>
  <c r="AE16" i="1"/>
  <c r="AE12" i="1"/>
  <c r="AE13" i="1"/>
  <c r="AE14" i="1"/>
  <c r="AE15" i="1"/>
  <c r="AE11" i="1"/>
  <c r="AD22" i="1"/>
  <c r="AD23" i="1"/>
  <c r="AD24" i="1"/>
  <c r="AD25" i="1"/>
  <c r="AD21" i="1"/>
  <c r="AD17" i="1"/>
  <c r="AD18" i="1"/>
  <c r="AD19" i="1"/>
  <c r="AD20" i="1"/>
  <c r="AD16" i="1"/>
  <c r="AD12" i="1"/>
  <c r="AD13" i="1"/>
  <c r="AD14" i="1"/>
  <c r="AD15" i="1"/>
  <c r="AD11" i="1"/>
  <c r="AD7" i="1"/>
  <c r="AD8" i="1"/>
  <c r="AD9" i="1"/>
  <c r="AD10" i="1"/>
  <c r="AD6" i="1"/>
  <c r="AD27" i="1"/>
  <c r="AD28" i="1"/>
  <c r="AD29" i="1"/>
  <c r="AD30" i="1"/>
  <c r="AD26" i="1"/>
  <c r="AE27" i="1"/>
  <c r="AE28" i="1"/>
  <c r="AE29" i="1"/>
  <c r="AE30" i="1"/>
  <c r="AE26" i="1"/>
  <c r="AF27" i="1"/>
  <c r="AF28" i="1"/>
  <c r="AF29" i="1"/>
  <c r="AF30" i="1"/>
  <c r="AF22" i="1"/>
  <c r="AF23" i="1"/>
  <c r="AF24" i="1"/>
  <c r="AF25" i="1"/>
  <c r="AF26" i="1"/>
  <c r="AF17" i="1"/>
  <c r="AF18" i="1"/>
  <c r="AF19" i="1"/>
  <c r="AF20" i="1"/>
  <c r="AF12" i="1"/>
  <c r="AF13" i="1"/>
  <c r="AF14" i="1"/>
  <c r="AF15" i="1"/>
  <c r="AB27" i="1"/>
  <c r="AB28" i="1"/>
  <c r="AB29" i="1"/>
  <c r="AB30" i="1"/>
  <c r="AB22" i="1"/>
  <c r="AB23" i="1"/>
  <c r="AB24" i="1"/>
  <c r="AB25" i="1"/>
  <c r="AB17" i="1"/>
  <c r="AB18" i="1"/>
  <c r="AB19" i="1"/>
  <c r="AB20" i="1"/>
  <c r="AB12" i="1"/>
  <c r="AB13" i="1"/>
  <c r="AB14" i="1"/>
  <c r="AB15" i="1"/>
  <c r="AR26" i="1"/>
  <c r="BD26" i="1" s="1"/>
  <c r="BG26" i="1" s="1"/>
  <c r="AV26" i="1"/>
  <c r="AB26" i="1"/>
  <c r="AN26" i="1" s="1"/>
  <c r="AZ26" i="1" s="1"/>
  <c r="AF21" i="1"/>
  <c r="AR21" i="1" s="1"/>
  <c r="BD21" i="1" s="1"/>
  <c r="AV21" i="1"/>
  <c r="BH21" i="1" s="1"/>
  <c r="AB21" i="1"/>
  <c r="AN21" i="1" s="1"/>
  <c r="AZ21" i="1" s="1"/>
  <c r="AB16" i="1"/>
  <c r="AN16" i="1" s="1"/>
  <c r="AZ16" i="1" s="1"/>
  <c r="AF16" i="1"/>
  <c r="AR16" i="1" s="1"/>
  <c r="BD16" i="1" s="1"/>
  <c r="AF11" i="1"/>
  <c r="AR11" i="1" s="1"/>
  <c r="AB11" i="1"/>
  <c r="AN11" i="1" s="1"/>
  <c r="AZ11" i="1" s="1"/>
  <c r="AV11" i="1"/>
  <c r="BH11" i="1" s="1"/>
  <c r="X22" i="1"/>
  <c r="X23" i="1"/>
  <c r="X24" i="1"/>
  <c r="X25" i="1"/>
  <c r="X17" i="1"/>
  <c r="X18" i="1"/>
  <c r="X19" i="1"/>
  <c r="X20" i="1"/>
  <c r="X12" i="1"/>
  <c r="X13" i="1"/>
  <c r="X14" i="1"/>
  <c r="X15" i="1"/>
  <c r="X11" i="1"/>
  <c r="X16" i="1"/>
  <c r="AV16" i="1" s="1"/>
  <c r="BH16" i="1" s="1"/>
  <c r="X21" i="1"/>
  <c r="X27" i="1"/>
  <c r="X28" i="1"/>
  <c r="X29" i="1"/>
  <c r="X30" i="1"/>
  <c r="X26" i="1"/>
  <c r="T21" i="1"/>
  <c r="T22" i="1"/>
  <c r="T23" i="1"/>
  <c r="T24" i="1"/>
  <c r="T25" i="1"/>
  <c r="T17" i="1"/>
  <c r="T18" i="1"/>
  <c r="T19" i="1"/>
  <c r="T20" i="1"/>
  <c r="T12" i="1"/>
  <c r="T13" i="1"/>
  <c r="T14" i="1"/>
  <c r="T15" i="1"/>
  <c r="T27" i="1"/>
  <c r="T28" i="1"/>
  <c r="T29" i="1"/>
  <c r="T30" i="1"/>
  <c r="T11" i="1"/>
  <c r="P12" i="1"/>
  <c r="P13" i="1"/>
  <c r="P14" i="1"/>
  <c r="P15" i="1"/>
  <c r="P11" i="1"/>
  <c r="P27" i="1"/>
  <c r="P26" i="1"/>
  <c r="T26" i="1"/>
  <c r="P28" i="1"/>
  <c r="P29" i="1"/>
  <c r="P30" i="1"/>
  <c r="P22" i="1"/>
  <c r="P23" i="1"/>
  <c r="P24" i="1"/>
  <c r="P25" i="1"/>
  <c r="P21" i="1"/>
  <c r="P16" i="1"/>
  <c r="T16" i="1"/>
  <c r="P17" i="1"/>
  <c r="P18" i="1"/>
  <c r="P19" i="1"/>
  <c r="P20" i="1"/>
  <c r="G6" i="1"/>
  <c r="X9" i="1" s="1"/>
  <c r="K64" i="1" l="1"/>
  <c r="EP40" i="1"/>
  <c r="K76" i="1"/>
  <c r="DR41" i="1"/>
  <c r="K58" i="1"/>
  <c r="DY41" i="1"/>
  <c r="AJ64" i="1" s="1"/>
  <c r="DK43" i="1"/>
  <c r="AY58" i="1" s="1"/>
  <c r="K70" i="1"/>
  <c r="J76" i="1"/>
  <c r="J64" i="1"/>
  <c r="BD55" i="1"/>
  <c r="EI41" i="1"/>
  <c r="AI70" i="1" s="1"/>
  <c r="DY42" i="1"/>
  <c r="AR64" i="1" s="1"/>
  <c r="EU40" i="1"/>
  <c r="DK42" i="1"/>
  <c r="EP42" i="1"/>
  <c r="DK40" i="1"/>
  <c r="AA58" i="1" s="1"/>
  <c r="EQ41" i="1"/>
  <c r="AF76" i="1" s="1"/>
  <c r="DT39" i="1"/>
  <c r="Q64" i="1" s="1"/>
  <c r="EP43" i="1"/>
  <c r="DY40" i="1"/>
  <c r="AB64" i="1" s="1"/>
  <c r="DJ41" i="1"/>
  <c r="AH58" i="1" s="1"/>
  <c r="DV40" i="1"/>
  <c r="Z64" i="1" s="1"/>
  <c r="DW42" i="1"/>
  <c r="AQ64" i="1" s="1"/>
  <c r="EL42" i="1"/>
  <c r="AS70" i="1" s="1"/>
  <c r="EF41" i="1"/>
  <c r="DN43" i="1"/>
  <c r="BA58" i="1" s="1"/>
  <c r="DG40" i="1"/>
  <c r="X58" i="1" s="1"/>
  <c r="ET42" i="1"/>
  <c r="AP76" i="1" s="1"/>
  <c r="EF42" i="1"/>
  <c r="AO70" i="1" s="1"/>
  <c r="EF40" i="1"/>
  <c r="Y70" i="1" s="1"/>
  <c r="DY43" i="1"/>
  <c r="AZ64" i="1" s="1"/>
  <c r="DW43" i="1"/>
  <c r="AY64" i="1" s="1"/>
  <c r="EQ40" i="1"/>
  <c r="X76" i="1" s="1"/>
  <c r="ED39" i="1"/>
  <c r="EX42" i="1"/>
  <c r="AS76" i="1" s="1"/>
  <c r="EW43" i="1"/>
  <c r="AZ76" i="1" s="1"/>
  <c r="EF39" i="1"/>
  <c r="DT43" i="1"/>
  <c r="DH39" i="1"/>
  <c r="Q58" i="1" s="1"/>
  <c r="ET41" i="1"/>
  <c r="AH76" i="1" s="1"/>
  <c r="AD65" i="1"/>
  <c r="AL65" i="1" s="1"/>
  <c r="AT65" i="1" s="1"/>
  <c r="EX41" i="1"/>
  <c r="AK76" i="1" s="1"/>
  <c r="DG41" i="1"/>
  <c r="AF58" i="1" s="1"/>
  <c r="EI43" i="1"/>
  <c r="AY70" i="1" s="1"/>
  <c r="ET43" i="1"/>
  <c r="AX76" i="1" s="1"/>
  <c r="DH42" i="1"/>
  <c r="AO58" i="1" s="1"/>
  <c r="EQ39" i="1"/>
  <c r="P76" i="1" s="1"/>
  <c r="EE43" i="1"/>
  <c r="AV70" i="1" s="1"/>
  <c r="DF42" i="1"/>
  <c r="DF40" i="1"/>
  <c r="EQ42" i="1"/>
  <c r="AN76" i="1" s="1"/>
  <c r="DT40" i="1"/>
  <c r="Y64" i="1" s="1"/>
  <c r="DR39" i="1"/>
  <c r="ED42" i="1"/>
  <c r="EX40" i="1"/>
  <c r="AC76" i="1" s="1"/>
  <c r="EQ43" i="1"/>
  <c r="AV76" i="1" s="1"/>
  <c r="DS41" i="1"/>
  <c r="AF64" i="1" s="1"/>
  <c r="DF39" i="1"/>
  <c r="ED41" i="1"/>
  <c r="EL41" i="1"/>
  <c r="DG43" i="1"/>
  <c r="AV58" i="1" s="1"/>
  <c r="EI40" i="1"/>
  <c r="AA70" i="1" s="1"/>
  <c r="DT42" i="1"/>
  <c r="AO64" i="1" s="1"/>
  <c r="ED43" i="1"/>
  <c r="DM40" i="1"/>
  <c r="AB58" i="1" s="1"/>
  <c r="DH40" i="1"/>
  <c r="Y58" i="1" s="1"/>
  <c r="EL40" i="1"/>
  <c r="AC70" i="1" s="1"/>
  <c r="EI42" i="1"/>
  <c r="AQ70" i="1" s="1"/>
  <c r="DV41" i="1"/>
  <c r="AH64" i="1" s="1"/>
  <c r="AA76" i="1"/>
  <c r="AG70" i="1"/>
  <c r="AQ58" i="1"/>
  <c r="AW64" i="1"/>
  <c r="AK70" i="1"/>
  <c r="V53" i="1"/>
  <c r="DF43" i="1"/>
  <c r="DH43" i="1"/>
  <c r="DM43" i="1"/>
  <c r="AZ58" i="1" s="1"/>
  <c r="DT41" i="1"/>
  <c r="DV42" i="1"/>
  <c r="AP64" i="1" s="1"/>
  <c r="EF43" i="1"/>
  <c r="EK40" i="1"/>
  <c r="AB70" i="1" s="1"/>
  <c r="ER39" i="1"/>
  <c r="EU41" i="1"/>
  <c r="EX43" i="1"/>
  <c r="DS39" i="1"/>
  <c r="P64" i="1" s="1"/>
  <c r="DV43" i="1"/>
  <c r="AX64" i="1" s="1"/>
  <c r="DZ40" i="1"/>
  <c r="EK41" i="1"/>
  <c r="AJ70" i="1" s="1"/>
  <c r="ER40" i="1"/>
  <c r="EU42" i="1"/>
  <c r="DJ40" i="1"/>
  <c r="Z58" i="1" s="1"/>
  <c r="DN40" i="1"/>
  <c r="AC58" i="1" s="1"/>
  <c r="DS40" i="1"/>
  <c r="X64" i="1" s="1"/>
  <c r="DZ41" i="1"/>
  <c r="AK64" i="1" s="1"/>
  <c r="EH40" i="1"/>
  <c r="Z70" i="1" s="1"/>
  <c r="EK42" i="1"/>
  <c r="AR70" i="1" s="1"/>
  <c r="EP39" i="1"/>
  <c r="ER41" i="1"/>
  <c r="EU43" i="1"/>
  <c r="AY76" i="1" s="1"/>
  <c r="AE64" i="1"/>
  <c r="O70" i="1"/>
  <c r="AM70" i="1"/>
  <c r="W76" i="1"/>
  <c r="AU76" i="1"/>
  <c r="DJ42" i="1"/>
  <c r="AP58" i="1" s="1"/>
  <c r="DN42" i="1"/>
  <c r="DS42" i="1"/>
  <c r="AN64" i="1" s="1"/>
  <c r="DW40" i="1"/>
  <c r="DZ42" i="1"/>
  <c r="EE39" i="1"/>
  <c r="P70" i="1" s="1"/>
  <c r="EH41" i="1"/>
  <c r="AH70" i="1" s="1"/>
  <c r="EK43" i="1"/>
  <c r="AZ70" i="1" s="1"/>
  <c r="ER42" i="1"/>
  <c r="DJ43" i="1"/>
  <c r="AX58" i="1" s="1"/>
  <c r="DS43" i="1"/>
  <c r="AV64" i="1" s="1"/>
  <c r="DN41" i="1"/>
  <c r="AK58" i="1" s="1"/>
  <c r="DW41" i="1"/>
  <c r="DZ43" i="1"/>
  <c r="BA64" i="1" s="1"/>
  <c r="EE40" i="1"/>
  <c r="X70" i="1" s="1"/>
  <c r="EH42" i="1"/>
  <c r="AP70" i="1" s="1"/>
  <c r="EP41" i="1"/>
  <c r="ER43" i="1"/>
  <c r="EW40" i="1"/>
  <c r="AB76" i="1" s="1"/>
  <c r="N58" i="1"/>
  <c r="DG39" i="1"/>
  <c r="P58" i="1" s="1"/>
  <c r="DM41" i="1"/>
  <c r="AJ58" i="1" s="1"/>
  <c r="EE41" i="1"/>
  <c r="AF70" i="1" s="1"/>
  <c r="EH43" i="1"/>
  <c r="AX70" i="1" s="1"/>
  <c r="EW41" i="1"/>
  <c r="AJ76" i="1" s="1"/>
  <c r="DK41" i="1"/>
  <c r="EE42" i="1"/>
  <c r="AN70" i="1" s="1"/>
  <c r="ET40" i="1"/>
  <c r="Z76" i="1" s="1"/>
  <c r="EW42" i="1"/>
  <c r="AR76" i="1" s="1"/>
  <c r="O76" i="1"/>
  <c r="AM76" i="1"/>
  <c r="AD71" i="1"/>
  <c r="AL71" i="1" s="1"/>
  <c r="AT71" i="1" s="1"/>
  <c r="DG42" i="1"/>
  <c r="AN58" i="1" s="1"/>
  <c r="DR43" i="1"/>
  <c r="DH41" i="1"/>
  <c r="EL43" i="1"/>
  <c r="AE76" i="1"/>
  <c r="DM42" i="1"/>
  <c r="AR58" i="1" s="1"/>
  <c r="DF41" i="1"/>
  <c r="ED40" i="1"/>
  <c r="DR42" i="1"/>
  <c r="DR40" i="1"/>
  <c r="AT2" i="1"/>
  <c r="AF40" i="1"/>
  <c r="AL43" i="1"/>
  <c r="Z39" i="1"/>
  <c r="AF43" i="1"/>
  <c r="BD43" i="1"/>
  <c r="BV39" i="1"/>
  <c r="AX40" i="1"/>
  <c r="Z40" i="1"/>
  <c r="AC43" i="1"/>
  <c r="BJ39" i="1"/>
  <c r="BX40" i="1"/>
  <c r="Y63" i="1" s="1"/>
  <c r="CA42" i="1"/>
  <c r="AQ63" i="1" s="1"/>
  <c r="CI42" i="1"/>
  <c r="AN69" i="1" s="1"/>
  <c r="BX43" i="1"/>
  <c r="AW63" i="1" s="1"/>
  <c r="AC42" i="1"/>
  <c r="AR40" i="1"/>
  <c r="BV41" i="1"/>
  <c r="CX42" i="1"/>
  <c r="AP75" i="1" s="1"/>
  <c r="BV42" i="1"/>
  <c r="DB40" i="1"/>
  <c r="AC75" i="1" s="1"/>
  <c r="BR41" i="1"/>
  <c r="AK57" i="1" s="1"/>
  <c r="CJ43" i="1"/>
  <c r="AW69" i="1" s="1"/>
  <c r="AL42" i="1"/>
  <c r="CU43" i="1"/>
  <c r="AV75" i="1" s="1"/>
  <c r="CM40" i="1"/>
  <c r="AA69" i="1" s="1"/>
  <c r="CL41" i="1"/>
  <c r="AH69" i="1" s="1"/>
  <c r="CX40" i="1"/>
  <c r="Z75" i="1" s="1"/>
  <c r="CX43" i="1"/>
  <c r="AX75" i="1" s="1"/>
  <c r="AC39" i="1"/>
  <c r="BA40" i="1"/>
  <c r="AC40" i="1"/>
  <c r="AX41" i="1"/>
  <c r="Z41" i="1"/>
  <c r="AR39" i="1"/>
  <c r="Z42" i="1"/>
  <c r="CY41" i="1"/>
  <c r="AI75" i="1" s="1"/>
  <c r="CA41" i="1"/>
  <c r="AI63" i="1" s="1"/>
  <c r="CP41" i="1"/>
  <c r="AK69" i="1" s="1"/>
  <c r="BX39" i="1"/>
  <c r="Q63" i="1" s="1"/>
  <c r="BD40" i="1"/>
  <c r="CI39" i="1"/>
  <c r="P69" i="1" s="1"/>
  <c r="BA39" i="1"/>
  <c r="BR40" i="1"/>
  <c r="AC57" i="1" s="1"/>
  <c r="CV39" i="1"/>
  <c r="Q75" i="1" s="1"/>
  <c r="AF42" i="1"/>
  <c r="BN43" i="1"/>
  <c r="AX57" i="1" s="1"/>
  <c r="BX42" i="1"/>
  <c r="AO63" i="1" s="1"/>
  <c r="CI41" i="1"/>
  <c r="AF69" i="1" s="1"/>
  <c r="CL43" i="1"/>
  <c r="AX69" i="1" s="1"/>
  <c r="CU40" i="1"/>
  <c r="X75" i="1" s="1"/>
  <c r="BQ42" i="1"/>
  <c r="AR57" i="1" s="1"/>
  <c r="BA41" i="1"/>
  <c r="BK42" i="1"/>
  <c r="AN57" i="1" s="1"/>
  <c r="AC41" i="1"/>
  <c r="AR43" i="1"/>
  <c r="BW40" i="1"/>
  <c r="X63" i="1" s="1"/>
  <c r="BN42" i="1"/>
  <c r="AP57" i="1" s="1"/>
  <c r="CH41" i="1"/>
  <c r="BR43" i="1"/>
  <c r="BA57" i="1" s="1"/>
  <c r="BV43" i="1"/>
  <c r="CT43" i="1"/>
  <c r="CL40" i="1"/>
  <c r="Z69" i="1" s="1"/>
  <c r="CU41" i="1"/>
  <c r="AF75" i="1" s="1"/>
  <c r="BA42" i="1"/>
  <c r="BR42" i="1"/>
  <c r="AS57" i="1" s="1"/>
  <c r="CM41" i="1"/>
  <c r="AI69" i="1" s="1"/>
  <c r="CU42" i="1"/>
  <c r="AN75" i="1" s="1"/>
  <c r="BA43" i="1"/>
  <c r="BK40" i="1"/>
  <c r="X57" i="1" s="1"/>
  <c r="CM42" i="1"/>
  <c r="AQ69" i="1" s="1"/>
  <c r="CY40" i="1"/>
  <c r="AA75" i="1" s="1"/>
  <c r="CA43" i="1"/>
  <c r="AY63" i="1" s="1"/>
  <c r="BW41" i="1"/>
  <c r="AF63" i="1" s="1"/>
  <c r="BK43" i="1"/>
  <c r="AV57" i="1" s="1"/>
  <c r="CM43" i="1"/>
  <c r="AY69" i="1" s="1"/>
  <c r="BW42" i="1"/>
  <c r="AN63" i="1" s="1"/>
  <c r="BV40" i="1"/>
  <c r="CH43" i="1"/>
  <c r="BO40" i="1"/>
  <c r="AA57" i="1" s="1"/>
  <c r="BW43" i="1"/>
  <c r="AV63" i="1" s="1"/>
  <c r="CH39" i="1"/>
  <c r="BK41" i="1"/>
  <c r="AF57" i="1" s="1"/>
  <c r="BX41" i="1"/>
  <c r="AG63" i="1" s="1"/>
  <c r="AF39" i="1"/>
  <c r="AX39" i="1"/>
  <c r="BI40" i="1"/>
  <c r="CH42" i="1"/>
  <c r="BL39" i="1"/>
  <c r="Q57" i="1" s="1"/>
  <c r="CA40" i="1"/>
  <c r="AA63" i="1" s="1"/>
  <c r="BI43" i="1"/>
  <c r="CD41" i="1"/>
  <c r="AK63" i="1" s="1"/>
  <c r="BO41" i="1"/>
  <c r="AI57" i="1" s="1"/>
  <c r="CI40" i="1"/>
  <c r="X69" i="1" s="1"/>
  <c r="BD42" i="1"/>
  <c r="BQ41" i="1"/>
  <c r="AJ57" i="1" s="1"/>
  <c r="CP40" i="1"/>
  <c r="AC69" i="1" s="1"/>
  <c r="DA41" i="1"/>
  <c r="AJ75" i="1" s="1"/>
  <c r="CD40" i="1"/>
  <c r="AC63" i="1" s="1"/>
  <c r="BL40" i="1"/>
  <c r="Y57" i="1" s="1"/>
  <c r="BO42" i="1"/>
  <c r="AQ57" i="1" s="1"/>
  <c r="CJ41" i="1"/>
  <c r="AG69" i="1" s="1"/>
  <c r="CI43" i="1"/>
  <c r="AV69" i="1" s="1"/>
  <c r="CO41" i="1"/>
  <c r="AJ69" i="1" s="1"/>
  <c r="CV40" i="1"/>
  <c r="Y75" i="1" s="1"/>
  <c r="CY42" i="1"/>
  <c r="AQ75" i="1" s="1"/>
  <c r="AL41" i="1"/>
  <c r="BL41" i="1"/>
  <c r="AG57" i="1" s="1"/>
  <c r="BO43" i="1"/>
  <c r="AY57" i="1" s="1"/>
  <c r="CJ42" i="1"/>
  <c r="AO69" i="1" s="1"/>
  <c r="CJ39" i="1"/>
  <c r="Q69" i="1" s="1"/>
  <c r="CO42" i="1"/>
  <c r="AR69" i="1" s="1"/>
  <c r="CV41" i="1"/>
  <c r="AG75" i="1" s="1"/>
  <c r="CY43" i="1"/>
  <c r="AY75" i="1" s="1"/>
  <c r="BL42" i="1"/>
  <c r="AO57" i="1" s="1"/>
  <c r="CJ40" i="1"/>
  <c r="Y69" i="1" s="1"/>
  <c r="CO43" i="1"/>
  <c r="AZ69" i="1" s="1"/>
  <c r="CT40" i="1"/>
  <c r="CV42" i="1"/>
  <c r="AO75" i="1" s="1"/>
  <c r="AF41" i="1"/>
  <c r="BD41" i="1"/>
  <c r="BL43" i="1"/>
  <c r="AW57" i="1" s="1"/>
  <c r="BQ40" i="1"/>
  <c r="AB57" i="1" s="1"/>
  <c r="BW39" i="1"/>
  <c r="CV43" i="1"/>
  <c r="AW75" i="1" s="1"/>
  <c r="DA40" i="1"/>
  <c r="AB75" i="1" s="1"/>
  <c r="DA42" i="1"/>
  <c r="AR75" i="1" s="1"/>
  <c r="BI42" i="1"/>
  <c r="BK39" i="1"/>
  <c r="P57" i="1" s="1"/>
  <c r="BQ43" i="1"/>
  <c r="AZ57" i="1" s="1"/>
  <c r="CD42" i="1"/>
  <c r="AS63" i="1" s="1"/>
  <c r="CL42" i="1"/>
  <c r="AP69" i="1" s="1"/>
  <c r="CP42" i="1"/>
  <c r="AS69" i="1" s="1"/>
  <c r="CU39" i="1"/>
  <c r="P75" i="1" s="1"/>
  <c r="CX41" i="1"/>
  <c r="AH75" i="1" s="1"/>
  <c r="DA43" i="1"/>
  <c r="AZ75" i="1" s="1"/>
  <c r="BI41" i="1"/>
  <c r="CD43" i="1"/>
  <c r="BA63" i="1" s="1"/>
  <c r="CH40" i="1"/>
  <c r="CP43" i="1"/>
  <c r="BA69" i="1" s="1"/>
  <c r="T43" i="1"/>
  <c r="AX43" i="1"/>
  <c r="BN41" i="1"/>
  <c r="AH57" i="1" s="1"/>
  <c r="BN40" i="1"/>
  <c r="Z57" i="1" s="1"/>
  <c r="DB41" i="1"/>
  <c r="AK75" i="1" s="1"/>
  <c r="DB42" i="1"/>
  <c r="AS75" i="1" s="1"/>
  <c r="CO40" i="1"/>
  <c r="AB69" i="1" s="1"/>
  <c r="DB43" i="1"/>
  <c r="CT39" i="1"/>
  <c r="CT42" i="1"/>
  <c r="CT41" i="1"/>
  <c r="Z43" i="1"/>
  <c r="AO39" i="1"/>
  <c r="AR41" i="1"/>
  <c r="AO40" i="1"/>
  <c r="AR42" i="1"/>
  <c r="AL39" i="1"/>
  <c r="AO41" i="1"/>
  <c r="AL40" i="1"/>
  <c r="AO42" i="1"/>
  <c r="AO43" i="1"/>
  <c r="BD39" i="1"/>
  <c r="AX42" i="1"/>
  <c r="Q40" i="1"/>
  <c r="Q43" i="1"/>
  <c r="N41" i="1"/>
  <c r="Q42" i="1"/>
  <c r="T42" i="1"/>
  <c r="N39" i="1"/>
  <c r="N40" i="1"/>
  <c r="N42" i="1"/>
  <c r="N43" i="1"/>
  <c r="T40" i="1"/>
  <c r="T41" i="1"/>
  <c r="AS40" i="1"/>
  <c r="AB68" i="1" s="1"/>
  <c r="Q39" i="1"/>
  <c r="Q41" i="1"/>
  <c r="AG41" i="1"/>
  <c r="AJ62" i="1" s="1"/>
  <c r="AG43" i="1"/>
  <c r="AZ62" i="1" s="1"/>
  <c r="AT43" i="1"/>
  <c r="BA68" i="1" s="1"/>
  <c r="U40" i="1"/>
  <c r="AB56" i="1" s="1"/>
  <c r="AT42" i="1"/>
  <c r="AS68" i="1" s="1"/>
  <c r="AG42" i="1"/>
  <c r="AR62" i="1" s="1"/>
  <c r="AJ7" i="1"/>
  <c r="U42" i="1"/>
  <c r="AR56" i="1" s="1"/>
  <c r="U41" i="1"/>
  <c r="AJ56" i="1" s="1"/>
  <c r="AG40" i="1"/>
  <c r="AB62" i="1" s="1"/>
  <c r="AT40" i="1"/>
  <c r="AC68" i="1" s="1"/>
  <c r="BF43" i="1"/>
  <c r="BA74" i="1" s="1"/>
  <c r="AH40" i="1"/>
  <c r="AC62" i="1" s="1"/>
  <c r="AS41" i="1"/>
  <c r="AJ68" i="1" s="1"/>
  <c r="AH41" i="1"/>
  <c r="AK62" i="1" s="1"/>
  <c r="AS42" i="1"/>
  <c r="AR68" i="1" s="1"/>
  <c r="AH42" i="1"/>
  <c r="AS62" i="1" s="1"/>
  <c r="AS43" i="1"/>
  <c r="AZ68" i="1" s="1"/>
  <c r="AI7" i="1"/>
  <c r="AH43" i="1"/>
  <c r="BA62" i="1" s="1"/>
  <c r="BE40" i="1"/>
  <c r="AB74" i="1" s="1"/>
  <c r="AI8" i="1"/>
  <c r="BE41" i="1"/>
  <c r="AJ74" i="1" s="1"/>
  <c r="AI9" i="1"/>
  <c r="AT41" i="1"/>
  <c r="AK68" i="1" s="1"/>
  <c r="BE42" i="1"/>
  <c r="AR74" i="1" s="1"/>
  <c r="AI10" i="1"/>
  <c r="BZ43" i="1" s="1"/>
  <c r="AX63" i="1" s="1"/>
  <c r="BE43" i="1"/>
  <c r="AZ74" i="1" s="1"/>
  <c r="AJ6" i="1"/>
  <c r="AJ10" i="1"/>
  <c r="CC43" i="1" s="1"/>
  <c r="AZ63" i="1" s="1"/>
  <c r="BF40" i="1"/>
  <c r="AC74" i="1" s="1"/>
  <c r="U43" i="1"/>
  <c r="AZ56" i="1" s="1"/>
  <c r="AJ9" i="1"/>
  <c r="BF41" i="1"/>
  <c r="AK74" i="1" s="1"/>
  <c r="AJ8" i="1"/>
  <c r="BF42" i="1"/>
  <c r="AS74" i="1" s="1"/>
  <c r="V40" i="1"/>
  <c r="AC56" i="1" s="1"/>
  <c r="V41" i="1"/>
  <c r="AK56" i="1" s="1"/>
  <c r="V42" i="1"/>
  <c r="AS56" i="1" s="1"/>
  <c r="V43" i="1"/>
  <c r="BA56" i="1" s="1"/>
  <c r="AN9" i="1"/>
  <c r="AU7" i="1"/>
  <c r="BC7" i="1"/>
  <c r="AM9" i="1"/>
  <c r="AQ9" i="1"/>
  <c r="AQ8" i="1"/>
  <c r="AU6" i="1"/>
  <c r="AQ7" i="1"/>
  <c r="BH7" i="1"/>
  <c r="AZ7" i="1"/>
  <c r="BG7" i="1"/>
  <c r="AY7" i="1"/>
  <c r="BD7" i="1"/>
  <c r="AV7" i="1"/>
  <c r="AQ6" i="1"/>
  <c r="BD10" i="1"/>
  <c r="BH10" i="1"/>
  <c r="AV10" i="1"/>
  <c r="AZ10" i="1"/>
  <c r="AN8" i="1"/>
  <c r="BC10" i="1"/>
  <c r="BG10" i="1"/>
  <c r="AU10" i="1"/>
  <c r="AY10" i="1"/>
  <c r="AM8" i="1"/>
  <c r="BD9" i="1"/>
  <c r="BH9" i="1"/>
  <c r="AV9" i="1"/>
  <c r="AZ9" i="1"/>
  <c r="AN7" i="1"/>
  <c r="AR10" i="1"/>
  <c r="BC6" i="1"/>
  <c r="BC9" i="1"/>
  <c r="BG9" i="1"/>
  <c r="AU9" i="1"/>
  <c r="AY9" i="1"/>
  <c r="AM7" i="1"/>
  <c r="AR9" i="1"/>
  <c r="AR8" i="1"/>
  <c r="BH6" i="1"/>
  <c r="AY6" i="1"/>
  <c r="BD8" i="1"/>
  <c r="BH8" i="1"/>
  <c r="AV8" i="1"/>
  <c r="AZ8" i="1"/>
  <c r="AN10" i="1"/>
  <c r="AR7" i="1"/>
  <c r="BG6" i="1"/>
  <c r="BC8" i="1"/>
  <c r="BG8" i="1"/>
  <c r="AU8" i="1"/>
  <c r="AY8" i="1"/>
  <c r="AM10" i="1"/>
  <c r="AQ10" i="1"/>
  <c r="O7" i="1"/>
  <c r="P6" i="1"/>
  <c r="AF10" i="1"/>
  <c r="AI6" i="1"/>
  <c r="P10" i="1"/>
  <c r="P9" i="1"/>
  <c r="AF9" i="1"/>
  <c r="AF8" i="1"/>
  <c r="AF7" i="1"/>
  <c r="AE6" i="1"/>
  <c r="X7" i="1"/>
  <c r="AB10" i="1"/>
  <c r="AE7" i="1"/>
  <c r="T8" i="1"/>
  <c r="AB9" i="1"/>
  <c r="AE8" i="1"/>
  <c r="T7" i="1"/>
  <c r="AB8" i="1"/>
  <c r="AE9" i="1"/>
  <c r="AB7" i="1"/>
  <c r="AE10" i="1"/>
  <c r="AM6" i="1"/>
  <c r="X8" i="1"/>
  <c r="AV6" i="1"/>
  <c r="AF6" i="1"/>
  <c r="AR6" i="1" s="1"/>
  <c r="P8" i="1"/>
  <c r="P7" i="1"/>
  <c r="AB6" i="1"/>
  <c r="O10" i="1"/>
  <c r="O9" i="1"/>
  <c r="T10" i="1"/>
  <c r="O6" i="1"/>
  <c r="T6" i="1"/>
  <c r="O8" i="1"/>
  <c r="T9" i="1"/>
  <c r="X6" i="1"/>
  <c r="X10" i="1"/>
  <c r="DL43" i="1" l="1"/>
  <c r="J58" i="1"/>
  <c r="BD56" i="1"/>
  <c r="EJ41" i="1"/>
  <c r="DO43" i="1"/>
  <c r="DI40" i="1"/>
  <c r="DO41" i="1"/>
  <c r="DX42" i="1"/>
  <c r="EG39" i="1"/>
  <c r="DU40" i="1"/>
  <c r="DI42" i="1"/>
  <c r="EA41" i="1"/>
  <c r="EV43" i="1"/>
  <c r="Q70" i="1"/>
  <c r="DU39" i="1"/>
  <c r="DU42" i="1"/>
  <c r="DL42" i="1"/>
  <c r="DX43" i="1"/>
  <c r="DK39" i="1"/>
  <c r="DJ39" i="1"/>
  <c r="R58" i="1" s="1"/>
  <c r="BJ42" i="1"/>
  <c r="AM57" i="1"/>
  <c r="EA42" i="1"/>
  <c r="AS64" i="1"/>
  <c r="AA64" i="1"/>
  <c r="DX40" i="1"/>
  <c r="BA76" i="1"/>
  <c r="EY43" i="1"/>
  <c r="DV39" i="1"/>
  <c r="R64" i="1" s="1"/>
  <c r="DW39" i="1"/>
  <c r="DL41" i="1"/>
  <c r="AI58" i="1"/>
  <c r="EV41" i="1"/>
  <c r="AI76" i="1"/>
  <c r="EY41" i="1"/>
  <c r="DM39" i="1"/>
  <c r="T58" i="1" s="1"/>
  <c r="DN39" i="1"/>
  <c r="AI64" i="1"/>
  <c r="DX41" i="1"/>
  <c r="DC43" i="1"/>
  <c r="BA75" i="1"/>
  <c r="BY39" i="1"/>
  <c r="P63" i="1"/>
  <c r="EM43" i="1"/>
  <c r="BA70" i="1"/>
  <c r="EM42" i="1"/>
  <c r="BJ43" i="1"/>
  <c r="AU57" i="1"/>
  <c r="BJ40" i="1"/>
  <c r="W57" i="1"/>
  <c r="AG58" i="1"/>
  <c r="DI41" i="1"/>
  <c r="EG43" i="1"/>
  <c r="AW70" i="1"/>
  <c r="EY42" i="1"/>
  <c r="EJ43" i="1"/>
  <c r="EA43" i="1"/>
  <c r="DI39" i="1"/>
  <c r="EU39" i="1"/>
  <c r="ET39" i="1"/>
  <c r="R76" i="1" s="1"/>
  <c r="EV42" i="1"/>
  <c r="AQ76" i="1"/>
  <c r="AG64" i="1"/>
  <c r="DU41" i="1"/>
  <c r="EM41" i="1"/>
  <c r="DL40" i="1"/>
  <c r="EX39" i="1"/>
  <c r="EW39" i="1"/>
  <c r="T76" i="1" s="1"/>
  <c r="Q76" i="1"/>
  <c r="ES39" i="1"/>
  <c r="EG40" i="1"/>
  <c r="ES42" i="1"/>
  <c r="AO76" i="1"/>
  <c r="ES40" i="1"/>
  <c r="Y76" i="1"/>
  <c r="EY40" i="1"/>
  <c r="EG41" i="1"/>
  <c r="BJ41" i="1"/>
  <c r="AE57" i="1"/>
  <c r="DO40" i="1"/>
  <c r="EJ40" i="1"/>
  <c r="DI43" i="1"/>
  <c r="AW58" i="1"/>
  <c r="EG42" i="1"/>
  <c r="DO42" i="1"/>
  <c r="AS58" i="1"/>
  <c r="ES43" i="1"/>
  <c r="AW76" i="1"/>
  <c r="EA40" i="1"/>
  <c r="AC64" i="1"/>
  <c r="DU43" i="1"/>
  <c r="EM40" i="1"/>
  <c r="EI39" i="1"/>
  <c r="EH39" i="1"/>
  <c r="R70" i="1" s="1"/>
  <c r="EJ42" i="1"/>
  <c r="ES41" i="1"/>
  <c r="AG76" i="1"/>
  <c r="EV40" i="1"/>
  <c r="AV2" i="1"/>
  <c r="AU2" i="1"/>
  <c r="BS40" i="1"/>
  <c r="CW42" i="1"/>
  <c r="BP40" i="1"/>
  <c r="DC41" i="1"/>
  <c r="CZ42" i="1"/>
  <c r="CZ41" i="1"/>
  <c r="BS43" i="1"/>
  <c r="DC40" i="1"/>
  <c r="CW43" i="1"/>
  <c r="BS42" i="1"/>
  <c r="CQ40" i="1"/>
  <c r="CK39" i="1"/>
  <c r="CN41" i="1"/>
  <c r="BM42" i="1"/>
  <c r="CW39" i="1"/>
  <c r="BM43" i="1"/>
  <c r="CN43" i="1"/>
  <c r="CN40" i="1"/>
  <c r="BS41" i="1"/>
  <c r="BM39" i="1"/>
  <c r="CQ41" i="1"/>
  <c r="BY40" i="1"/>
  <c r="CK43" i="1"/>
  <c r="CZ43" i="1"/>
  <c r="CW41" i="1"/>
  <c r="CK42" i="1"/>
  <c r="BY41" i="1"/>
  <c r="CZ40" i="1"/>
  <c r="BP41" i="1"/>
  <c r="CQ43" i="1"/>
  <c r="CW40" i="1"/>
  <c r="BM40" i="1"/>
  <c r="BY43" i="1"/>
  <c r="BP42" i="1"/>
  <c r="BP43" i="1"/>
  <c r="CK41" i="1"/>
  <c r="DC42" i="1"/>
  <c r="BY42" i="1"/>
  <c r="CB43" i="1"/>
  <c r="CQ42" i="1"/>
  <c r="CN42" i="1"/>
  <c r="BM41" i="1"/>
  <c r="CC41" i="1"/>
  <c r="CK40" i="1"/>
  <c r="AU41" i="1"/>
  <c r="CA39" i="1"/>
  <c r="S63" i="1" s="1"/>
  <c r="BZ39" i="1"/>
  <c r="R63" i="1" s="1"/>
  <c r="BG42" i="1"/>
  <c r="BZ42" i="1"/>
  <c r="BG43" i="1"/>
  <c r="BZ41" i="1"/>
  <c r="BD6" i="1"/>
  <c r="DB39" i="1"/>
  <c r="U75" i="1" s="1"/>
  <c r="DA39" i="1"/>
  <c r="T75" i="1" s="1"/>
  <c r="CC42" i="1"/>
  <c r="AI43" i="1"/>
  <c r="CE43" i="1"/>
  <c r="BZ40" i="1"/>
  <c r="CC40" i="1"/>
  <c r="CM39" i="1"/>
  <c r="S69" i="1" s="1"/>
  <c r="CL39" i="1"/>
  <c r="R69" i="1" s="1"/>
  <c r="BN39" i="1"/>
  <c r="R57" i="1" s="1"/>
  <c r="BO39" i="1"/>
  <c r="S57" i="1" s="1"/>
  <c r="CX39" i="1"/>
  <c r="R75" i="1" s="1"/>
  <c r="CY39" i="1"/>
  <c r="S75" i="1" s="1"/>
  <c r="CC39" i="1"/>
  <c r="T63" i="1" s="1"/>
  <c r="BR39" i="1"/>
  <c r="U57" i="1" s="1"/>
  <c r="CD39" i="1"/>
  <c r="U63" i="1" s="1"/>
  <c r="BQ39" i="1"/>
  <c r="T57" i="1" s="1"/>
  <c r="AU42" i="1"/>
  <c r="BG40" i="1"/>
  <c r="AI41" i="1"/>
  <c r="BG41" i="1"/>
  <c r="AI42" i="1"/>
  <c r="AU43" i="1"/>
  <c r="AI40" i="1"/>
  <c r="AU40" i="1"/>
  <c r="W42" i="1"/>
  <c r="W41" i="1"/>
  <c r="W40" i="1"/>
  <c r="W43" i="1"/>
  <c r="AN6" i="1"/>
  <c r="BF39" i="1"/>
  <c r="U74" i="1" s="1"/>
  <c r="BE39" i="1"/>
  <c r="T74" i="1" s="1"/>
  <c r="U39" i="1"/>
  <c r="T56" i="1" s="1"/>
  <c r="V39" i="1"/>
  <c r="U56" i="1" s="1"/>
  <c r="AS39" i="1"/>
  <c r="T68" i="1" s="1"/>
  <c r="AT39" i="1"/>
  <c r="S39" i="1"/>
  <c r="S56" i="1" s="1"/>
  <c r="R39" i="1"/>
  <c r="R56" i="1" s="1"/>
  <c r="AG39" i="1"/>
  <c r="T62" i="1" s="1"/>
  <c r="AH39" i="1"/>
  <c r="U62" i="1" s="1"/>
  <c r="U68" i="1" l="1"/>
  <c r="AU39" i="1"/>
  <c r="DX39" i="1"/>
  <c r="S64" i="1"/>
  <c r="CB42" i="1"/>
  <c r="AP63" i="1"/>
  <c r="CB40" i="1"/>
  <c r="Z63" i="1"/>
  <c r="DO39" i="1"/>
  <c r="U58" i="1"/>
  <c r="CE42" i="1"/>
  <c r="AR63" i="1"/>
  <c r="CE41" i="1"/>
  <c r="AJ63" i="1"/>
  <c r="EV39" i="1"/>
  <c r="S76" i="1"/>
  <c r="CE40" i="1"/>
  <c r="AB63" i="1"/>
  <c r="EK39" i="1"/>
  <c r="T70" i="1" s="1"/>
  <c r="EL39" i="1"/>
  <c r="S70" i="1"/>
  <c r="EJ39" i="1"/>
  <c r="CB41" i="1"/>
  <c r="AH63" i="1"/>
  <c r="U76" i="1"/>
  <c r="EY39" i="1"/>
  <c r="S58" i="1"/>
  <c r="DL39" i="1"/>
  <c r="CZ39" i="1"/>
  <c r="CB39" i="1"/>
  <c r="BP39" i="1"/>
  <c r="AZ6" i="1"/>
  <c r="CO39" i="1"/>
  <c r="T69" i="1" s="1"/>
  <c r="CP39" i="1"/>
  <c r="U69" i="1" s="1"/>
  <c r="CN39" i="1"/>
  <c r="AI39" i="1"/>
  <c r="DC39" i="1"/>
  <c r="BS39" i="1"/>
  <c r="CE39" i="1"/>
  <c r="BG39" i="1"/>
  <c r="W39" i="1"/>
  <c r="T39" i="1"/>
  <c r="DY39" i="1" l="1"/>
  <c r="T64" i="1" s="1"/>
  <c r="DZ39" i="1"/>
  <c r="U70" i="1"/>
  <c r="EM39" i="1"/>
  <c r="CQ39" i="1"/>
  <c r="EA39" i="1" l="1"/>
  <c r="U64" i="1"/>
</calcChain>
</file>

<file path=xl/sharedStrings.xml><?xml version="1.0" encoding="utf-8"?>
<sst xmlns="http://schemas.openxmlformats.org/spreadsheetml/2006/main" count="607" uniqueCount="47">
  <si>
    <t>Identificador</t>
  </si>
  <si>
    <t>Peso
[kg]</t>
  </si>
  <si>
    <t>Longitud
[mm]</t>
  </si>
  <si>
    <t>Ancho
[mm]</t>
  </si>
  <si>
    <t>Grosor
[mm]</t>
  </si>
  <si>
    <t>Humedad
[%]</t>
  </si>
  <si>
    <t>Tipo de Madera</t>
  </si>
  <si>
    <t>Modo de Medida</t>
  </si>
  <si>
    <t>Velocidad de Propagación
[m/s]</t>
  </si>
  <si>
    <t>Frecuencia de Resonancia
[Hz]</t>
  </si>
  <si>
    <t>MOE (sin correción de humedad)
[Mpa]</t>
  </si>
  <si>
    <t>MOE (con correción de humedad)
[Mpa]</t>
  </si>
  <si>
    <t>Medida con tabla en caballetes y golpeo y registro en misma cara</t>
  </si>
  <si>
    <r>
      <t>Densidad
[kg/m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]</t>
    </r>
  </si>
  <si>
    <t>Medida con tabla en caballetes y golpeo y registro en cara opuesta</t>
  </si>
  <si>
    <t>Medida con tabla en soportes elásticos y golpeo y registro en misma cara</t>
  </si>
  <si>
    <t>Medida con tabla en soportes elásticos y golpeo y registro en cara opuesta</t>
  </si>
  <si>
    <t>C18020</t>
  </si>
  <si>
    <t>Softwood</t>
  </si>
  <si>
    <t>Longitudinal</t>
  </si>
  <si>
    <t>Número de Golpeo</t>
  </si>
  <si>
    <t>TIK</t>
  </si>
  <si>
    <t>MTG</t>
  </si>
  <si>
    <t>BING</t>
  </si>
  <si>
    <t>Humedad Referencia
[%]</t>
  </si>
  <si>
    <t>G110025</t>
  </si>
  <si>
    <t>G210025</t>
  </si>
  <si>
    <t>C240120</t>
  </si>
  <si>
    <t>E124B01</t>
  </si>
  <si>
    <t>Dispositivo de Medida</t>
  </si>
  <si>
    <t>Colocación Viga</t>
  </si>
  <si>
    <t>Media
[Hz]</t>
  </si>
  <si>
    <t>STD
[%]</t>
  </si>
  <si>
    <t>STD
[Hz]</t>
  </si>
  <si>
    <t>Frecuencia de Resonancia</t>
  </si>
  <si>
    <t>Velocidad de Propagación</t>
  </si>
  <si>
    <t>MOE (sin correción de humedad)</t>
  </si>
  <si>
    <t>MOE (con correción de humedad)</t>
  </si>
  <si>
    <t>Frecuencia Resonancia 
[Hz]</t>
  </si>
  <si>
    <t>Velocidad de Porpagación 
[m/s)</t>
  </si>
  <si>
    <t>Mean</t>
  </si>
  <si>
    <t>STD</t>
  </si>
  <si>
    <t>Identificador Viga</t>
  </si>
  <si>
    <t>Diferencia tipos de elásticos caballetes golpeo cara contraria</t>
  </si>
  <si>
    <t>Diferencia tipos de soporte caballetes vs elasticos  golpeo misma cara</t>
  </si>
  <si>
    <t>Diferencia tipos de soporte caballetes vs elastico cara contraria</t>
  </si>
  <si>
    <t>Diferencia tipos de soporte elásticos golpeo misma cara vs golpeo cara contraria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</si>
</sst>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EDFEE6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D8F8E6"/>
        <bgColor indexed="64"/>
      </patternFill>
    </fill>
    <fill>
      <patternFill patternType="solid">
        <fgColor rgb="FFC7ECC2"/>
        <bgColor indexed="64"/>
      </patternFill>
    </fill>
    <fill>
      <patternFill patternType="solid">
        <fgColor rgb="FFFBBDEF"/>
        <bgColor indexed="64"/>
      </patternFill>
    </fill>
    <fill>
      <patternFill patternType="solid">
        <fgColor rgb="FFFBE5FA"/>
        <bgColor indexed="64"/>
      </patternFill>
    </fill>
    <fill>
      <patternFill patternType="solid">
        <fgColor rgb="FFFEDEF5"/>
        <bgColor indexed="64"/>
      </patternFill>
    </fill>
    <fill>
      <patternFill patternType="solid">
        <fgColor rgb="FFF0E1FF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7F3FD"/>
        <bgColor indexed="64"/>
      </patternFill>
    </fill>
    <fill>
      <patternFill patternType="solid">
        <fgColor rgb="FFDEF8FE"/>
        <bgColor indexed="64"/>
      </patternFill>
    </fill>
    <fill>
      <patternFill patternType="solid">
        <fgColor rgb="FFDFEFFD"/>
        <bgColor indexed="64"/>
      </patternFill>
    </fill>
    <fill>
      <patternFill patternType="solid">
        <fgColor rgb="FFD6E4FE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DAA8E2"/>
        <bgColor indexed="64"/>
      </patternFill>
    </fill>
    <fill>
      <patternFill patternType="solid">
        <fgColor rgb="FFF1E83D"/>
        <bgColor indexed="64"/>
      </patternFill>
    </fill>
    <fill>
      <patternFill patternType="solid">
        <fgColor rgb="FFA7EDF7"/>
        <bgColor indexed="64"/>
      </patternFill>
    </fill>
    <fill>
      <patternFill patternType="solid">
        <fgColor rgb="FFF0A29A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7">
    <xf numFmtId="0" fontId="0" fillId="0" borderId="0" xfId="0"/>
    <xf numFmtId="0" fontId="1" fillId="0" borderId="0" xfId="0" applyFont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" fontId="1" fillId="4" borderId="5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" fontId="1" fillId="5" borderId="5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0" fontId="2" fillId="14" borderId="7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4" borderId="5" xfId="0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center" vertical="center" wrapText="1"/>
    </xf>
    <xf numFmtId="1" fontId="1" fillId="6" borderId="5" xfId="0" applyNumberFormat="1" applyFont="1" applyFill="1" applyBorder="1" applyAlignment="1">
      <alignment horizontal="center" vertical="center"/>
    </xf>
    <xf numFmtId="1" fontId="0" fillId="9" borderId="5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10" borderId="10" xfId="0" applyNumberFormat="1" applyFill="1" applyBorder="1" applyAlignment="1">
      <alignment horizontal="center" vertical="center"/>
    </xf>
    <xf numFmtId="164" fontId="0" fillId="10" borderId="11" xfId="0" applyNumberFormat="1" applyFill="1" applyBorder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1" fontId="0" fillId="10" borderId="13" xfId="0" applyNumberFormat="1" applyFill="1" applyBorder="1" applyAlignment="1">
      <alignment horizontal="center" vertical="center"/>
    </xf>
    <xf numFmtId="1" fontId="0" fillId="10" borderId="14" xfId="0" applyNumberFormat="1" applyFill="1" applyBorder="1" applyAlignment="1">
      <alignment horizontal="center" vertical="center"/>
    </xf>
    <xf numFmtId="1" fontId="0" fillId="10" borderId="5" xfId="0" applyNumberFormat="1" applyFill="1" applyBorder="1" applyAlignment="1">
      <alignment horizontal="center" vertical="center"/>
    </xf>
    <xf numFmtId="164" fontId="0" fillId="11" borderId="10" xfId="0" applyNumberFormat="1" applyFill="1" applyBorder="1" applyAlignment="1">
      <alignment horizontal="center" vertical="center"/>
    </xf>
    <xf numFmtId="1" fontId="0" fillId="11" borderId="11" xfId="0" applyNumberFormat="1" applyFill="1" applyBorder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1" fontId="0" fillId="11" borderId="2" xfId="0" applyNumberFormat="1" applyFill="1" applyBorder="1" applyAlignment="1">
      <alignment horizontal="center" vertical="center"/>
    </xf>
    <xf numFmtId="1" fontId="0" fillId="11" borderId="5" xfId="0" applyNumberForma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3" borderId="11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164" fontId="0" fillId="15" borderId="11" xfId="0" applyNumberFormat="1" applyFill="1" applyBorder="1" applyAlignment="1">
      <alignment horizontal="center" vertical="center"/>
    </xf>
    <xf numFmtId="164" fontId="0" fillId="15" borderId="2" xfId="0" applyNumberFormat="1" applyFill="1" applyBorder="1" applyAlignment="1">
      <alignment horizontal="center" vertical="center"/>
    </xf>
    <xf numFmtId="1" fontId="0" fillId="15" borderId="11" xfId="0" applyNumberFormat="1" applyFill="1" applyBorder="1" applyAlignment="1">
      <alignment horizontal="center" vertical="center"/>
    </xf>
    <xf numFmtId="1" fontId="0" fillId="15" borderId="2" xfId="0" applyNumberFormat="1" applyFill="1" applyBorder="1" applyAlignment="1">
      <alignment horizontal="center" vertical="center"/>
    </xf>
    <xf numFmtId="1" fontId="0" fillId="15" borderId="5" xfId="0" applyNumberFormat="1" applyFill="1" applyBorder="1" applyAlignment="1">
      <alignment horizontal="center" vertical="center"/>
    </xf>
    <xf numFmtId="164" fontId="0" fillId="16" borderId="11" xfId="0" applyNumberFormat="1" applyFill="1" applyBorder="1" applyAlignment="1">
      <alignment horizontal="center" vertical="center"/>
    </xf>
    <xf numFmtId="164" fontId="0" fillId="16" borderId="2" xfId="0" applyNumberFormat="1" applyFill="1" applyBorder="1" applyAlignment="1">
      <alignment horizontal="center" vertical="center"/>
    </xf>
    <xf numFmtId="1" fontId="0" fillId="16" borderId="11" xfId="0" applyNumberFormat="1" applyFill="1" applyBorder="1" applyAlignment="1">
      <alignment horizontal="center" vertical="center"/>
    </xf>
    <xf numFmtId="1" fontId="0" fillId="16" borderId="2" xfId="0" applyNumberFormat="1" applyFill="1" applyBorder="1" applyAlignment="1">
      <alignment horizontal="center" vertical="center"/>
    </xf>
    <xf numFmtId="1" fontId="0" fillId="16" borderId="5" xfId="0" applyNumberFormat="1" applyFill="1" applyBorder="1" applyAlignment="1">
      <alignment horizontal="center" vertical="center"/>
    </xf>
    <xf numFmtId="164" fontId="0" fillId="14" borderId="11" xfId="0" applyNumberFormat="1" applyFill="1" applyBorder="1" applyAlignment="1">
      <alignment horizontal="center" vertical="center"/>
    </xf>
    <xf numFmtId="164" fontId="0" fillId="14" borderId="2" xfId="0" applyNumberFormat="1" applyFill="1" applyBorder="1" applyAlignment="1">
      <alignment horizontal="center" vertical="center"/>
    </xf>
    <xf numFmtId="164" fontId="0" fillId="13" borderId="11" xfId="0" applyNumberFormat="1" applyFill="1" applyBorder="1" applyAlignment="1">
      <alignment horizontal="center" vertical="center"/>
    </xf>
    <xf numFmtId="164" fontId="0" fillId="13" borderId="2" xfId="0" applyNumberFormat="1" applyFill="1" applyBorder="1" applyAlignment="1">
      <alignment horizontal="center" vertical="center"/>
    </xf>
    <xf numFmtId="1" fontId="0" fillId="14" borderId="10" xfId="0" applyNumberFormat="1" applyFill="1" applyBorder="1" applyAlignment="1">
      <alignment horizontal="center" vertical="center"/>
    </xf>
    <xf numFmtId="1" fontId="0" fillId="14" borderId="11" xfId="0" applyNumberFormat="1" applyFill="1" applyBorder="1" applyAlignment="1">
      <alignment horizontal="center" vertical="center"/>
    </xf>
    <xf numFmtId="1" fontId="0" fillId="14" borderId="0" xfId="0" applyNumberFormat="1" applyFill="1" applyAlignment="1">
      <alignment horizontal="center" vertical="center"/>
    </xf>
    <xf numFmtId="1" fontId="0" fillId="14" borderId="2" xfId="0" applyNumberFormat="1" applyFill="1" applyBorder="1" applyAlignment="1">
      <alignment horizontal="center" vertical="center"/>
    </xf>
    <xf numFmtId="1" fontId="0" fillId="14" borderId="5" xfId="0" applyNumberFormat="1" applyFill="1" applyBorder="1" applyAlignment="1">
      <alignment horizontal="center" vertical="center"/>
    </xf>
    <xf numFmtId="1" fontId="0" fillId="13" borderId="11" xfId="0" applyNumberFormat="1" applyFill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 vertical="center"/>
    </xf>
    <xf numFmtId="1" fontId="0" fillId="13" borderId="5" xfId="0" applyNumberFormat="1" applyFill="1" applyBorder="1" applyAlignment="1">
      <alignment horizontal="center" vertical="center"/>
    </xf>
    <xf numFmtId="1" fontId="0" fillId="11" borderId="8" xfId="0" applyNumberFormat="1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 vertical="center"/>
    </xf>
    <xf numFmtId="1" fontId="0" fillId="14" borderId="8" xfId="0" applyNumberFormat="1" applyFill="1" applyBorder="1" applyAlignment="1">
      <alignment horizontal="center" vertical="center"/>
    </xf>
    <xf numFmtId="1" fontId="0" fillId="13" borderId="8" xfId="0" applyNumberFormat="1" applyFill="1" applyBorder="1" applyAlignment="1">
      <alignment horizontal="center" vertical="center"/>
    </xf>
    <xf numFmtId="1" fontId="0" fillId="15" borderId="8" xfId="0" applyNumberFormat="1" applyFill="1" applyBorder="1" applyAlignment="1">
      <alignment horizontal="center" vertical="center"/>
    </xf>
    <xf numFmtId="1" fontId="0" fillId="16" borderId="8" xfId="0" applyNumberForma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 wrapText="1"/>
    </xf>
    <xf numFmtId="0" fontId="1" fillId="19" borderId="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164" fontId="0" fillId="9" borderId="2" xfId="0" applyNumberFormat="1" applyFill="1" applyBorder="1" applyAlignment="1">
      <alignment horizontal="center" vertical="center"/>
    </xf>
    <xf numFmtId="164" fontId="0" fillId="9" borderId="11" xfId="0" applyNumberFormat="1" applyFill="1" applyBorder="1" applyAlignment="1">
      <alignment horizontal="center" vertical="center"/>
    </xf>
    <xf numFmtId="164" fontId="0" fillId="9" borderId="8" xfId="0" applyNumberFormat="1" applyFill="1" applyBorder="1" applyAlignment="1">
      <alignment horizontal="center" vertical="center"/>
    </xf>
    <xf numFmtId="164" fontId="0" fillId="14" borderId="8" xfId="0" applyNumberForma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164" fontId="0" fillId="13" borderId="8" xfId="0" applyNumberFormat="1" applyFill="1" applyBorder="1" applyAlignment="1">
      <alignment horizontal="center" vertical="center"/>
    </xf>
    <xf numFmtId="164" fontId="0" fillId="15" borderId="8" xfId="0" applyNumberFormat="1" applyFill="1" applyBorder="1" applyAlignment="1">
      <alignment horizontal="center" vertical="center"/>
    </xf>
    <xf numFmtId="164" fontId="0" fillId="16" borderId="8" xfId="0" applyNumberFormat="1" applyFill="1" applyBorder="1" applyAlignment="1">
      <alignment horizontal="center" vertical="center"/>
    </xf>
    <xf numFmtId="0" fontId="2" fillId="16" borderId="16" xfId="0" applyFont="1" applyFill="1" applyBorder="1" applyAlignment="1">
      <alignment horizontal="center" vertical="center" wrapText="1"/>
    </xf>
    <xf numFmtId="0" fontId="2" fillId="15" borderId="16" xfId="0" applyFont="1" applyFill="1" applyBorder="1" applyAlignment="1">
      <alignment horizontal="center" vertical="center" wrapText="1"/>
    </xf>
    <xf numFmtId="0" fontId="2" fillId="13" borderId="16" xfId="0" applyFont="1" applyFill="1" applyBorder="1" applyAlignment="1">
      <alignment horizontal="center" vertical="center" wrapText="1"/>
    </xf>
    <xf numFmtId="0" fontId="2" fillId="14" borderId="16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1" fontId="1" fillId="4" borderId="19" xfId="0" applyNumberFormat="1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/>
    </xf>
    <xf numFmtId="0" fontId="2" fillId="18" borderId="16" xfId="0" applyFont="1" applyFill="1" applyBorder="1" applyAlignment="1">
      <alignment horizontal="center" vertical="center" wrapText="1"/>
    </xf>
    <xf numFmtId="0" fontId="0" fillId="9" borderId="19" xfId="0" applyFill="1" applyBorder="1" applyAlignment="1">
      <alignment horizontal="center" vertical="center"/>
    </xf>
    <xf numFmtId="164" fontId="0" fillId="9" borderId="19" xfId="0" applyNumberFormat="1" applyFill="1" applyBorder="1" applyAlignment="1">
      <alignment horizontal="center" vertical="center"/>
    </xf>
    <xf numFmtId="1" fontId="0" fillId="9" borderId="19" xfId="0" applyNumberFormat="1" applyFill="1" applyBorder="1" applyAlignment="1">
      <alignment horizontal="center" vertical="center"/>
    </xf>
    <xf numFmtId="1" fontId="0" fillId="8" borderId="19" xfId="0" applyNumberForma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 vertical="center"/>
    </xf>
    <xf numFmtId="1" fontId="0" fillId="10" borderId="19" xfId="0" applyNumberForma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/>
    </xf>
    <xf numFmtId="1" fontId="0" fillId="11" borderId="19" xfId="0" applyNumberFormat="1" applyFill="1" applyBorder="1" applyAlignment="1">
      <alignment horizontal="center" vertical="center"/>
    </xf>
    <xf numFmtId="0" fontId="0" fillId="14" borderId="19" xfId="0" applyFill="1" applyBorder="1" applyAlignment="1">
      <alignment horizontal="center" vertical="center"/>
    </xf>
    <xf numFmtId="164" fontId="0" fillId="14" borderId="19" xfId="0" applyNumberFormat="1" applyFill="1" applyBorder="1" applyAlignment="1">
      <alignment horizontal="center" vertical="center"/>
    </xf>
    <xf numFmtId="1" fontId="0" fillId="14" borderId="19" xfId="0" applyNumberFormat="1" applyFill="1" applyBorder="1" applyAlignment="1">
      <alignment horizontal="center" vertical="center"/>
    </xf>
    <xf numFmtId="164" fontId="0" fillId="13" borderId="19" xfId="0" applyNumberFormat="1" applyFill="1" applyBorder="1" applyAlignment="1">
      <alignment horizontal="center" vertical="center"/>
    </xf>
    <xf numFmtId="1" fontId="0" fillId="13" borderId="19" xfId="0" applyNumberFormat="1" applyFill="1" applyBorder="1" applyAlignment="1">
      <alignment horizontal="center" vertical="center"/>
    </xf>
    <xf numFmtId="0" fontId="0" fillId="15" borderId="19" xfId="0" applyFill="1" applyBorder="1" applyAlignment="1">
      <alignment horizontal="center" vertical="center"/>
    </xf>
    <xf numFmtId="164" fontId="0" fillId="15" borderId="19" xfId="0" applyNumberFormat="1" applyFill="1" applyBorder="1" applyAlignment="1">
      <alignment horizontal="center" vertical="center"/>
    </xf>
    <xf numFmtId="1" fontId="0" fillId="15" borderId="19" xfId="0" applyNumberFormat="1" applyFill="1" applyBorder="1" applyAlignment="1">
      <alignment horizontal="center" vertical="center"/>
    </xf>
    <xf numFmtId="0" fontId="0" fillId="16" borderId="19" xfId="0" applyFill="1" applyBorder="1" applyAlignment="1">
      <alignment horizontal="center" vertical="center"/>
    </xf>
    <xf numFmtId="164" fontId="0" fillId="16" borderId="19" xfId="0" applyNumberFormat="1" applyFill="1" applyBorder="1" applyAlignment="1">
      <alignment horizontal="center" vertical="center"/>
    </xf>
    <xf numFmtId="0" fontId="1" fillId="20" borderId="6" xfId="0" applyFont="1" applyFill="1" applyBorder="1" applyAlignment="1">
      <alignment horizontal="center" vertical="center"/>
    </xf>
    <xf numFmtId="0" fontId="1" fillId="20" borderId="7" xfId="0" applyFont="1" applyFill="1" applyBorder="1" applyAlignment="1">
      <alignment horizontal="center" vertical="center"/>
    </xf>
    <xf numFmtId="2" fontId="1" fillId="20" borderId="7" xfId="0" applyNumberFormat="1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0" borderId="0" xfId="0" applyFont="1" applyFill="1" applyAlignment="1">
      <alignment horizontal="center" vertical="center"/>
    </xf>
    <xf numFmtId="0" fontId="1" fillId="20" borderId="9" xfId="0" applyFont="1" applyFill="1" applyBorder="1" applyAlignment="1">
      <alignment horizontal="center" vertical="center"/>
    </xf>
    <xf numFmtId="0" fontId="1" fillId="20" borderId="10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horizontal="center" vertical="center"/>
    </xf>
    <xf numFmtId="0" fontId="1" fillId="20" borderId="4" xfId="0" applyFont="1" applyFill="1" applyBorder="1" applyAlignment="1">
      <alignment horizontal="center" vertical="center"/>
    </xf>
    <xf numFmtId="0" fontId="1" fillId="19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1" fontId="1" fillId="4" borderId="20" xfId="0" applyNumberFormat="1" applyFont="1" applyFill="1" applyBorder="1" applyAlignment="1">
      <alignment horizontal="center" vertical="center"/>
    </xf>
    <xf numFmtId="1" fontId="1" fillId="4" borderId="21" xfId="0" applyNumberFormat="1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" fontId="1" fillId="3" borderId="21" xfId="0" applyNumberFormat="1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1" fontId="1" fillId="5" borderId="21" xfId="0" applyNumberFormat="1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1" fontId="1" fillId="6" borderId="21" xfId="0" applyNumberFormat="1" applyFont="1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164" fontId="0" fillId="9" borderId="20" xfId="0" applyNumberFormat="1" applyFill="1" applyBorder="1" applyAlignment="1">
      <alignment horizontal="center" vertical="center"/>
    </xf>
    <xf numFmtId="1" fontId="0" fillId="9" borderId="20" xfId="0" applyNumberFormat="1" applyFill="1" applyBorder="1" applyAlignment="1">
      <alignment horizontal="center" vertical="center"/>
    </xf>
    <xf numFmtId="1" fontId="0" fillId="9" borderId="21" xfId="0" applyNumberFormat="1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1" fontId="0" fillId="8" borderId="20" xfId="0" applyNumberFormat="1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1" fontId="0" fillId="10" borderId="20" xfId="0" applyNumberFormat="1" applyFill="1" applyBorder="1" applyAlignment="1">
      <alignment horizontal="center" vertical="center"/>
    </xf>
    <xf numFmtId="1" fontId="0" fillId="10" borderId="21" xfId="0" applyNumberFormat="1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1" fontId="0" fillId="11" borderId="20" xfId="0" applyNumberFormat="1" applyFill="1" applyBorder="1" applyAlignment="1">
      <alignment horizontal="center" vertical="center"/>
    </xf>
    <xf numFmtId="1" fontId="0" fillId="11" borderId="21" xfId="0" applyNumberFormat="1" applyFill="1" applyBorder="1" applyAlignment="1">
      <alignment horizontal="center" vertical="center"/>
    </xf>
    <xf numFmtId="0" fontId="0" fillId="14" borderId="20" xfId="0" applyFill="1" applyBorder="1" applyAlignment="1">
      <alignment horizontal="center" vertical="center"/>
    </xf>
    <xf numFmtId="164" fontId="0" fillId="14" borderId="20" xfId="0" applyNumberFormat="1" applyFill="1" applyBorder="1" applyAlignment="1">
      <alignment horizontal="center" vertical="center"/>
    </xf>
    <xf numFmtId="1" fontId="0" fillId="14" borderId="20" xfId="0" applyNumberFormat="1" applyFill="1" applyBorder="1" applyAlignment="1">
      <alignment horizontal="center" vertical="center"/>
    </xf>
    <xf numFmtId="1" fontId="0" fillId="14" borderId="21" xfId="0" applyNumberFormat="1" applyFill="1" applyBorder="1" applyAlignment="1">
      <alignment horizontal="center" vertical="center"/>
    </xf>
    <xf numFmtId="164" fontId="0" fillId="13" borderId="20" xfId="0" applyNumberFormat="1" applyFill="1" applyBorder="1" applyAlignment="1">
      <alignment horizontal="center" vertical="center"/>
    </xf>
    <xf numFmtId="1" fontId="0" fillId="13" borderId="20" xfId="0" applyNumberFormat="1" applyFill="1" applyBorder="1" applyAlignment="1">
      <alignment horizontal="center" vertical="center"/>
    </xf>
    <xf numFmtId="1" fontId="0" fillId="13" borderId="21" xfId="0" applyNumberForma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164" fontId="0" fillId="15" borderId="20" xfId="0" applyNumberFormat="1" applyFill="1" applyBorder="1" applyAlignment="1">
      <alignment horizontal="center" vertical="center"/>
    </xf>
    <xf numFmtId="1" fontId="0" fillId="15" borderId="20" xfId="0" applyNumberFormat="1" applyFill="1" applyBorder="1" applyAlignment="1">
      <alignment horizontal="center" vertical="center"/>
    </xf>
    <xf numFmtId="1" fontId="0" fillId="15" borderId="21" xfId="0" applyNumberFormat="1" applyFill="1" applyBorder="1" applyAlignment="1">
      <alignment horizontal="center" vertical="center"/>
    </xf>
    <xf numFmtId="0" fontId="0" fillId="16" borderId="20" xfId="0" applyFill="1" applyBorder="1" applyAlignment="1">
      <alignment horizontal="center" vertical="center"/>
    </xf>
    <xf numFmtId="164" fontId="0" fillId="16" borderId="20" xfId="0" applyNumberFormat="1" applyFill="1" applyBorder="1" applyAlignment="1">
      <alignment horizontal="center" vertical="center"/>
    </xf>
    <xf numFmtId="1" fontId="0" fillId="16" borderId="21" xfId="0" applyNumberFormat="1" applyFill="1" applyBorder="1" applyAlignment="1">
      <alignment horizontal="center" vertical="center"/>
    </xf>
    <xf numFmtId="0" fontId="1" fillId="19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1" fontId="1" fillId="4" borderId="22" xfId="0" applyNumberFormat="1" applyFont="1" applyFill="1" applyBorder="1" applyAlignment="1">
      <alignment horizontal="center" vertical="center"/>
    </xf>
    <xf numFmtId="1" fontId="1" fillId="4" borderId="23" xfId="0" applyNumberFormat="1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" fontId="1" fillId="3" borderId="23" xfId="0" applyNumberFormat="1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1" fontId="1" fillId="5" borderId="23" xfId="0" applyNumberFormat="1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1" fontId="1" fillId="6" borderId="23" xfId="0" applyNumberFormat="1" applyFont="1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164" fontId="0" fillId="9" borderId="22" xfId="0" applyNumberFormat="1" applyFill="1" applyBorder="1" applyAlignment="1">
      <alignment horizontal="center" vertical="center"/>
    </xf>
    <xf numFmtId="1" fontId="0" fillId="9" borderId="22" xfId="0" applyNumberFormat="1" applyFill="1" applyBorder="1" applyAlignment="1">
      <alignment horizontal="center" vertical="center"/>
    </xf>
    <xf numFmtId="1" fontId="0" fillId="9" borderId="23" xfId="0" applyNumberFormat="1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1" fontId="0" fillId="8" borderId="22" xfId="0" applyNumberForma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1" fontId="0" fillId="10" borderId="22" xfId="0" applyNumberFormat="1" applyFill="1" applyBorder="1" applyAlignment="1">
      <alignment horizontal="center" vertical="center"/>
    </xf>
    <xf numFmtId="1" fontId="0" fillId="10" borderId="23" xfId="0" applyNumberForma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1" fontId="0" fillId="11" borderId="22" xfId="0" applyNumberFormat="1" applyFill="1" applyBorder="1" applyAlignment="1">
      <alignment horizontal="center" vertical="center"/>
    </xf>
    <xf numFmtId="1" fontId="0" fillId="11" borderId="23" xfId="0" applyNumberFormat="1" applyFill="1" applyBorder="1" applyAlignment="1">
      <alignment horizontal="center" vertical="center"/>
    </xf>
    <xf numFmtId="0" fontId="0" fillId="14" borderId="22" xfId="0" applyFill="1" applyBorder="1" applyAlignment="1">
      <alignment horizontal="center" vertical="center"/>
    </xf>
    <xf numFmtId="164" fontId="0" fillId="14" borderId="22" xfId="0" applyNumberFormat="1" applyFill="1" applyBorder="1" applyAlignment="1">
      <alignment horizontal="center" vertical="center"/>
    </xf>
    <xf numFmtId="1" fontId="0" fillId="14" borderId="22" xfId="0" applyNumberFormat="1" applyFill="1" applyBorder="1" applyAlignment="1">
      <alignment horizontal="center" vertical="center"/>
    </xf>
    <xf numFmtId="1" fontId="0" fillId="14" borderId="23" xfId="0" applyNumberFormat="1" applyFill="1" applyBorder="1" applyAlignment="1">
      <alignment horizontal="center" vertical="center"/>
    </xf>
    <xf numFmtId="164" fontId="0" fillId="13" borderId="22" xfId="0" applyNumberFormat="1" applyFill="1" applyBorder="1" applyAlignment="1">
      <alignment horizontal="center" vertical="center"/>
    </xf>
    <xf numFmtId="1" fontId="0" fillId="13" borderId="22" xfId="0" applyNumberFormat="1" applyFill="1" applyBorder="1" applyAlignment="1">
      <alignment horizontal="center" vertical="center"/>
    </xf>
    <xf numFmtId="1" fontId="0" fillId="13" borderId="23" xfId="0" applyNumberFormat="1" applyFill="1" applyBorder="1" applyAlignment="1">
      <alignment horizontal="center" vertical="center"/>
    </xf>
    <xf numFmtId="0" fontId="0" fillId="15" borderId="22" xfId="0" applyFill="1" applyBorder="1" applyAlignment="1">
      <alignment horizontal="center" vertical="center"/>
    </xf>
    <xf numFmtId="164" fontId="0" fillId="15" borderId="22" xfId="0" applyNumberFormat="1" applyFill="1" applyBorder="1" applyAlignment="1">
      <alignment horizontal="center" vertical="center"/>
    </xf>
    <xf numFmtId="1" fontId="0" fillId="15" borderId="22" xfId="0" applyNumberFormat="1" applyFill="1" applyBorder="1" applyAlignment="1">
      <alignment horizontal="center" vertical="center"/>
    </xf>
    <xf numFmtId="1" fontId="0" fillId="15" borderId="23" xfId="0" applyNumberFormat="1" applyFill="1" applyBorder="1" applyAlignment="1">
      <alignment horizontal="center" vertical="center"/>
    </xf>
    <xf numFmtId="0" fontId="0" fillId="16" borderId="22" xfId="0" applyFill="1" applyBorder="1" applyAlignment="1">
      <alignment horizontal="center" vertical="center"/>
    </xf>
    <xf numFmtId="164" fontId="0" fillId="16" borderId="22" xfId="0" applyNumberFormat="1" applyFill="1" applyBorder="1" applyAlignment="1">
      <alignment horizontal="center" vertical="center"/>
    </xf>
    <xf numFmtId="1" fontId="0" fillId="16" borderId="23" xfId="0" applyNumberFormat="1" applyFill="1" applyBorder="1" applyAlignment="1">
      <alignment horizontal="center" vertical="center"/>
    </xf>
    <xf numFmtId="164" fontId="0" fillId="8" borderId="20" xfId="0" applyNumberFormat="1" applyFill="1" applyBorder="1" applyAlignment="1">
      <alignment horizontal="center" vertical="center"/>
    </xf>
    <xf numFmtId="164" fontId="0" fillId="8" borderId="22" xfId="0" applyNumberFormat="1" applyFill="1" applyBorder="1" applyAlignment="1">
      <alignment horizontal="center" vertical="center"/>
    </xf>
    <xf numFmtId="164" fontId="0" fillId="8" borderId="19" xfId="0" applyNumberFormat="1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 wrapText="1"/>
    </xf>
    <xf numFmtId="164" fontId="1" fillId="4" borderId="26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1" fontId="1" fillId="4" borderId="26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25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164" fontId="1" fillId="3" borderId="26" xfId="0" applyNumberFormat="1" applyFont="1" applyFill="1" applyBorder="1" applyAlignment="1">
      <alignment horizontal="center" vertical="center"/>
    </xf>
    <xf numFmtId="164" fontId="1" fillId="3" borderId="27" xfId="0" applyNumberFormat="1" applyFont="1" applyFill="1" applyBorder="1" applyAlignment="1">
      <alignment horizontal="center" vertical="center"/>
    </xf>
    <xf numFmtId="1" fontId="1" fillId="3" borderId="12" xfId="0" applyNumberFormat="1" applyFont="1" applyFill="1" applyBorder="1" applyAlignment="1">
      <alignment horizontal="center" vertical="center"/>
    </xf>
    <xf numFmtId="1" fontId="1" fillId="3" borderId="26" xfId="0" applyNumberFormat="1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1" fontId="1" fillId="3" borderId="24" xfId="0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164" fontId="1" fillId="5" borderId="26" xfId="0" applyNumberFormat="1" applyFont="1" applyFill="1" applyBorder="1" applyAlignment="1">
      <alignment horizontal="center" vertical="center"/>
    </xf>
    <xf numFmtId="164" fontId="1" fillId="5" borderId="27" xfId="0" applyNumberFormat="1" applyFont="1" applyFill="1" applyBorder="1" applyAlignment="1">
      <alignment horizontal="center" vertical="center"/>
    </xf>
    <xf numFmtId="164" fontId="1" fillId="5" borderId="25" xfId="0" applyNumberFormat="1" applyFont="1" applyFill="1" applyBorder="1" applyAlignment="1">
      <alignment horizontal="center" vertical="center"/>
    </xf>
    <xf numFmtId="1" fontId="1" fillId="5" borderId="12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26" xfId="0" applyNumberFormat="1" applyFont="1" applyFill="1" applyBorder="1" applyAlignment="1">
      <alignment horizontal="center" vertical="center"/>
    </xf>
    <xf numFmtId="1" fontId="1" fillId="5" borderId="27" xfId="0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164" fontId="1" fillId="6" borderId="25" xfId="0" applyNumberFormat="1" applyFont="1" applyFill="1" applyBorder="1" applyAlignment="1">
      <alignment horizontal="center" vertical="center"/>
    </xf>
    <xf numFmtId="164" fontId="1" fillId="6" borderId="28" xfId="0" applyNumberFormat="1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 wrapText="1"/>
    </xf>
    <xf numFmtId="164" fontId="1" fillId="6" borderId="29" xfId="0" applyNumberFormat="1" applyFont="1" applyFill="1" applyBorder="1" applyAlignment="1">
      <alignment horizontal="center" vertical="center"/>
    </xf>
    <xf numFmtId="164" fontId="1" fillId="6" borderId="30" xfId="0" applyNumberFormat="1" applyFont="1" applyFill="1" applyBorder="1" applyAlignment="1">
      <alignment horizontal="center" vertical="center"/>
    </xf>
    <xf numFmtId="164" fontId="1" fillId="6" borderId="26" xfId="0" applyNumberFormat="1" applyFont="1" applyFill="1" applyBorder="1" applyAlignment="1">
      <alignment horizontal="center" vertical="center"/>
    </xf>
    <xf numFmtId="164" fontId="1" fillId="6" borderId="31" xfId="0" applyNumberFormat="1" applyFont="1" applyFill="1" applyBorder="1" applyAlignment="1">
      <alignment horizontal="center" vertical="center"/>
    </xf>
    <xf numFmtId="1" fontId="1" fillId="6" borderId="31" xfId="0" applyNumberFormat="1" applyFont="1" applyFill="1" applyBorder="1" applyAlignment="1">
      <alignment horizontal="center" vertical="center"/>
    </xf>
    <xf numFmtId="1" fontId="1" fillId="6" borderId="28" xfId="0" applyNumberFormat="1" applyFont="1" applyFill="1" applyBorder="1" applyAlignment="1">
      <alignment horizontal="center" vertical="center"/>
    </xf>
    <xf numFmtId="1" fontId="1" fillId="6" borderId="12" xfId="0" applyNumberFormat="1" applyFont="1" applyFill="1" applyBorder="1" applyAlignment="1">
      <alignment horizontal="center" vertical="center"/>
    </xf>
    <xf numFmtId="1" fontId="1" fillId="6" borderId="29" xfId="0" applyNumberFormat="1" applyFont="1" applyFill="1" applyBorder="1" applyAlignment="1">
      <alignment horizontal="center" vertical="center"/>
    </xf>
    <xf numFmtId="1" fontId="1" fillId="6" borderId="30" xfId="0" applyNumberFormat="1" applyFont="1" applyFill="1" applyBorder="1" applyAlignment="1">
      <alignment horizontal="center" vertical="center"/>
    </xf>
    <xf numFmtId="1" fontId="1" fillId="6" borderId="26" xfId="0" applyNumberFormat="1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164" fontId="0" fillId="9" borderId="31" xfId="0" applyNumberFormat="1" applyFill="1" applyBorder="1" applyAlignment="1">
      <alignment horizontal="center" vertical="center"/>
    </xf>
    <xf numFmtId="164" fontId="0" fillId="9" borderId="28" xfId="0" applyNumberFormat="1" applyFill="1" applyBorder="1" applyAlignment="1">
      <alignment horizontal="center" vertical="center"/>
    </xf>
    <xf numFmtId="164" fontId="0" fillId="9" borderId="12" xfId="0" applyNumberFormat="1" applyFill="1" applyBorder="1" applyAlignment="1">
      <alignment horizontal="center" vertical="center"/>
    </xf>
    <xf numFmtId="164" fontId="0" fillId="9" borderId="29" xfId="0" applyNumberFormat="1" applyFill="1" applyBorder="1" applyAlignment="1">
      <alignment horizontal="center" vertical="center"/>
    </xf>
    <xf numFmtId="164" fontId="0" fillId="9" borderId="30" xfId="0" applyNumberFormat="1" applyFill="1" applyBorder="1" applyAlignment="1">
      <alignment horizontal="center" vertical="center"/>
    </xf>
    <xf numFmtId="164" fontId="0" fillId="9" borderId="26" xfId="0" applyNumberFormat="1" applyFill="1" applyBorder="1" applyAlignment="1">
      <alignment horizontal="center" vertical="center"/>
    </xf>
    <xf numFmtId="1" fontId="0" fillId="9" borderId="31" xfId="0" applyNumberFormat="1" applyFill="1" applyBorder="1" applyAlignment="1">
      <alignment horizontal="center" vertical="center"/>
    </xf>
    <xf numFmtId="1" fontId="0" fillId="9" borderId="28" xfId="0" applyNumberForma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29" xfId="0" applyNumberFormat="1" applyFill="1" applyBorder="1" applyAlignment="1">
      <alignment horizontal="center" vertical="center"/>
    </xf>
    <xf numFmtId="1" fontId="0" fillId="9" borderId="30" xfId="0" applyNumberFormat="1" applyFill="1" applyBorder="1" applyAlignment="1">
      <alignment horizontal="center" vertical="center"/>
    </xf>
    <xf numFmtId="1" fontId="0" fillId="9" borderId="26" xfId="0" applyNumberForma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1" fontId="0" fillId="8" borderId="31" xfId="0" applyNumberFormat="1" applyFill="1" applyBorder="1" applyAlignment="1">
      <alignment horizontal="center" vertical="center"/>
    </xf>
    <xf numFmtId="1" fontId="0" fillId="8" borderId="28" xfId="0" applyNumberFormat="1" applyFill="1" applyBorder="1" applyAlignment="1">
      <alignment horizontal="center" vertical="center"/>
    </xf>
    <xf numFmtId="1" fontId="0" fillId="8" borderId="12" xfId="0" applyNumberFormat="1" applyFill="1" applyBorder="1" applyAlignment="1">
      <alignment horizontal="center" vertical="center"/>
    </xf>
    <xf numFmtId="1" fontId="0" fillId="8" borderId="29" xfId="0" applyNumberFormat="1" applyFill="1" applyBorder="1" applyAlignment="1">
      <alignment horizontal="center" vertical="center"/>
    </xf>
    <xf numFmtId="1" fontId="0" fillId="8" borderId="30" xfId="0" applyNumberFormat="1" applyFill="1" applyBorder="1" applyAlignment="1">
      <alignment horizontal="center" vertical="center"/>
    </xf>
    <xf numFmtId="1" fontId="0" fillId="8" borderId="26" xfId="0" applyNumberForma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2" fillId="10" borderId="26" xfId="0" applyFont="1" applyFill="1" applyBorder="1" applyAlignment="1">
      <alignment horizontal="center" vertical="center" wrapText="1"/>
    </xf>
    <xf numFmtId="1" fontId="0" fillId="10" borderId="31" xfId="0" applyNumberFormat="1" applyFill="1" applyBorder="1" applyAlignment="1">
      <alignment horizontal="center" vertical="center"/>
    </xf>
    <xf numFmtId="1" fontId="0" fillId="10" borderId="28" xfId="0" applyNumberFormat="1" applyFill="1" applyBorder="1" applyAlignment="1">
      <alignment horizontal="center" vertical="center"/>
    </xf>
    <xf numFmtId="1" fontId="0" fillId="10" borderId="12" xfId="0" applyNumberFormat="1" applyFill="1" applyBorder="1" applyAlignment="1">
      <alignment horizontal="center" vertical="center"/>
    </xf>
    <xf numFmtId="1" fontId="0" fillId="10" borderId="29" xfId="0" applyNumberFormat="1" applyFill="1" applyBorder="1" applyAlignment="1">
      <alignment horizontal="center" vertical="center"/>
    </xf>
    <xf numFmtId="1" fontId="0" fillId="10" borderId="30" xfId="0" applyNumberFormat="1" applyFill="1" applyBorder="1" applyAlignment="1">
      <alignment horizontal="center" vertical="center"/>
    </xf>
    <xf numFmtId="1" fontId="0" fillId="10" borderId="26" xfId="0" applyNumberFormat="1" applyFill="1" applyBorder="1" applyAlignment="1">
      <alignment horizontal="center" vertical="center"/>
    </xf>
    <xf numFmtId="0" fontId="2" fillId="10" borderId="24" xfId="0" applyFont="1" applyFill="1" applyBorder="1" applyAlignment="1">
      <alignment horizontal="center" vertical="center" wrapText="1"/>
    </xf>
    <xf numFmtId="1" fontId="0" fillId="10" borderId="24" xfId="0" applyNumberFormat="1" applyFill="1" applyBorder="1" applyAlignment="1">
      <alignment horizontal="center" vertical="center"/>
    </xf>
    <xf numFmtId="0" fontId="2" fillId="11" borderId="24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2" fillId="11" borderId="26" xfId="0" applyFont="1" applyFill="1" applyBorder="1" applyAlignment="1">
      <alignment horizontal="center" vertical="center" wrapText="1"/>
    </xf>
    <xf numFmtId="1" fontId="0" fillId="11" borderId="31" xfId="0" applyNumberFormat="1" applyFill="1" applyBorder="1" applyAlignment="1">
      <alignment horizontal="center" vertical="center"/>
    </xf>
    <xf numFmtId="1" fontId="0" fillId="11" borderId="28" xfId="0" applyNumberFormat="1" applyFill="1" applyBorder="1" applyAlignment="1">
      <alignment horizontal="center" vertical="center"/>
    </xf>
    <xf numFmtId="1" fontId="0" fillId="11" borderId="12" xfId="0" applyNumberFormat="1" applyFill="1" applyBorder="1" applyAlignment="1">
      <alignment horizontal="center" vertical="center"/>
    </xf>
    <xf numFmtId="1" fontId="0" fillId="11" borderId="29" xfId="0" applyNumberFormat="1" applyFill="1" applyBorder="1" applyAlignment="1">
      <alignment horizontal="center" vertical="center"/>
    </xf>
    <xf numFmtId="1" fontId="0" fillId="11" borderId="30" xfId="0" applyNumberFormat="1" applyFill="1" applyBorder="1" applyAlignment="1">
      <alignment horizontal="center" vertical="center"/>
    </xf>
    <xf numFmtId="1" fontId="0" fillId="11" borderId="26" xfId="0" applyNumberFormat="1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1" fontId="0" fillId="11" borderId="13" xfId="0" applyNumberFormat="1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 wrapText="1"/>
    </xf>
    <xf numFmtId="0" fontId="2" fillId="14" borderId="12" xfId="0" applyFont="1" applyFill="1" applyBorder="1" applyAlignment="1">
      <alignment horizontal="center" vertical="center" wrapText="1"/>
    </xf>
    <xf numFmtId="0" fontId="2" fillId="14" borderId="26" xfId="0" applyFont="1" applyFill="1" applyBorder="1" applyAlignment="1">
      <alignment horizontal="center" vertical="center" wrapText="1"/>
    </xf>
    <xf numFmtId="164" fontId="0" fillId="14" borderId="31" xfId="0" applyNumberFormat="1" applyFill="1" applyBorder="1" applyAlignment="1">
      <alignment horizontal="center" vertical="center"/>
    </xf>
    <xf numFmtId="164" fontId="0" fillId="14" borderId="28" xfId="0" applyNumberFormat="1" applyFill="1" applyBorder="1" applyAlignment="1">
      <alignment horizontal="center" vertical="center"/>
    </xf>
    <xf numFmtId="164" fontId="0" fillId="14" borderId="12" xfId="0" applyNumberFormat="1" applyFill="1" applyBorder="1" applyAlignment="1">
      <alignment horizontal="center" vertical="center"/>
    </xf>
    <xf numFmtId="0" fontId="2" fillId="14" borderId="24" xfId="0" applyFont="1" applyFill="1" applyBorder="1" applyAlignment="1">
      <alignment horizontal="center" vertical="center" wrapText="1"/>
    </xf>
    <xf numFmtId="164" fontId="0" fillId="14" borderId="14" xfId="0" applyNumberFormat="1" applyFill="1" applyBorder="1" applyAlignment="1">
      <alignment horizontal="center" vertical="center"/>
    </xf>
    <xf numFmtId="164" fontId="0" fillId="14" borderId="13" xfId="0" applyNumberFormat="1" applyFill="1" applyBorder="1" applyAlignment="1">
      <alignment horizontal="center" vertical="center"/>
    </xf>
    <xf numFmtId="164" fontId="0" fillId="14" borderId="24" xfId="0" applyNumberFormat="1" applyFill="1" applyBorder="1" applyAlignment="1">
      <alignment horizontal="center" vertical="center"/>
    </xf>
    <xf numFmtId="1" fontId="0" fillId="14" borderId="31" xfId="0" applyNumberFormat="1" applyFill="1" applyBorder="1" applyAlignment="1">
      <alignment horizontal="center" vertical="center"/>
    </xf>
    <xf numFmtId="1" fontId="0" fillId="14" borderId="28" xfId="0" applyNumberFormat="1" applyFill="1" applyBorder="1" applyAlignment="1">
      <alignment horizontal="center" vertical="center"/>
    </xf>
    <xf numFmtId="1" fontId="0" fillId="14" borderId="12" xfId="0" applyNumberFormat="1" applyFill="1" applyBorder="1" applyAlignment="1">
      <alignment horizontal="center" vertical="center"/>
    </xf>
    <xf numFmtId="1" fontId="0" fillId="14" borderId="29" xfId="0" applyNumberFormat="1" applyFill="1" applyBorder="1" applyAlignment="1">
      <alignment horizontal="center" vertical="center"/>
    </xf>
    <xf numFmtId="1" fontId="0" fillId="14" borderId="30" xfId="0" applyNumberFormat="1" applyFill="1" applyBorder="1" applyAlignment="1">
      <alignment horizontal="center" vertical="center"/>
    </xf>
    <xf numFmtId="1" fontId="0" fillId="14" borderId="26" xfId="0" applyNumberFormat="1" applyFill="1" applyBorder="1" applyAlignment="1">
      <alignment horizontal="center" vertical="center"/>
    </xf>
    <xf numFmtId="0" fontId="2" fillId="13" borderId="12" xfId="0" applyFont="1" applyFill="1" applyBorder="1" applyAlignment="1">
      <alignment horizontal="center" vertical="center" wrapText="1"/>
    </xf>
    <xf numFmtId="0" fontId="2" fillId="13" borderId="26" xfId="0" applyFont="1" applyFill="1" applyBorder="1" applyAlignment="1">
      <alignment horizontal="center" vertical="center" wrapText="1"/>
    </xf>
    <xf numFmtId="164" fontId="0" fillId="13" borderId="31" xfId="0" applyNumberFormat="1" applyFill="1" applyBorder="1" applyAlignment="1">
      <alignment horizontal="center" vertical="center"/>
    </xf>
    <xf numFmtId="164" fontId="0" fillId="13" borderId="28" xfId="0" applyNumberFormat="1" applyFill="1" applyBorder="1" applyAlignment="1">
      <alignment horizontal="center" vertical="center"/>
    </xf>
    <xf numFmtId="164" fontId="0" fillId="13" borderId="12" xfId="0" applyNumberFormat="1" applyFill="1" applyBorder="1" applyAlignment="1">
      <alignment horizontal="center" vertical="center"/>
    </xf>
    <xf numFmtId="164" fontId="0" fillId="13" borderId="29" xfId="0" applyNumberFormat="1" applyFill="1" applyBorder="1" applyAlignment="1">
      <alignment horizontal="center" vertical="center"/>
    </xf>
    <xf numFmtId="164" fontId="0" fillId="13" borderId="30" xfId="0" applyNumberFormat="1" applyFill="1" applyBorder="1" applyAlignment="1">
      <alignment horizontal="center" vertical="center"/>
    </xf>
    <xf numFmtId="164" fontId="0" fillId="13" borderId="26" xfId="0" applyNumberFormat="1" applyFill="1" applyBorder="1" applyAlignment="1">
      <alignment horizontal="center" vertical="center"/>
    </xf>
    <xf numFmtId="1" fontId="0" fillId="13" borderId="31" xfId="0" applyNumberFormat="1" applyFill="1" applyBorder="1" applyAlignment="1">
      <alignment horizontal="center" vertical="center"/>
    </xf>
    <xf numFmtId="1" fontId="0" fillId="13" borderId="28" xfId="0" applyNumberFormat="1" applyFill="1" applyBorder="1" applyAlignment="1">
      <alignment horizontal="center" vertical="center"/>
    </xf>
    <xf numFmtId="1" fontId="0" fillId="13" borderId="12" xfId="0" applyNumberFormat="1" applyFill="1" applyBorder="1" applyAlignment="1">
      <alignment horizontal="center" vertical="center"/>
    </xf>
    <xf numFmtId="1" fontId="0" fillId="13" borderId="29" xfId="0" applyNumberFormat="1" applyFill="1" applyBorder="1" applyAlignment="1">
      <alignment horizontal="center" vertical="center"/>
    </xf>
    <xf numFmtId="1" fontId="0" fillId="13" borderId="30" xfId="0" applyNumberFormat="1" applyFill="1" applyBorder="1" applyAlignment="1">
      <alignment horizontal="center" vertical="center"/>
    </xf>
    <xf numFmtId="1" fontId="0" fillId="13" borderId="26" xfId="0" applyNumberFormat="1" applyFill="1" applyBorder="1" applyAlignment="1">
      <alignment horizontal="center" vertical="center"/>
    </xf>
    <xf numFmtId="0" fontId="2" fillId="15" borderId="12" xfId="0" applyFont="1" applyFill="1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/>
    </xf>
    <xf numFmtId="0" fontId="0" fillId="15" borderId="28" xfId="0" applyFill="1" applyBorder="1" applyAlignment="1">
      <alignment horizontal="center" vertical="center"/>
    </xf>
    <xf numFmtId="0" fontId="2" fillId="15" borderId="26" xfId="0" applyFont="1" applyFill="1" applyBorder="1" applyAlignment="1">
      <alignment horizontal="center" vertical="center" wrapText="1"/>
    </xf>
    <xf numFmtId="0" fontId="0" fillId="15" borderId="29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 vertical="center"/>
    </xf>
    <xf numFmtId="164" fontId="0" fillId="15" borderId="31" xfId="0" applyNumberFormat="1" applyFill="1" applyBorder="1" applyAlignment="1">
      <alignment horizontal="center" vertical="center"/>
    </xf>
    <xf numFmtId="164" fontId="0" fillId="15" borderId="28" xfId="0" applyNumberFormat="1" applyFill="1" applyBorder="1" applyAlignment="1">
      <alignment horizontal="center" vertical="center"/>
    </xf>
    <xf numFmtId="164" fontId="0" fillId="15" borderId="12" xfId="0" applyNumberFormat="1" applyFill="1" applyBorder="1" applyAlignment="1">
      <alignment horizontal="center" vertical="center"/>
    </xf>
    <xf numFmtId="164" fontId="0" fillId="15" borderId="29" xfId="0" applyNumberFormat="1" applyFill="1" applyBorder="1" applyAlignment="1">
      <alignment horizontal="center" vertical="center"/>
    </xf>
    <xf numFmtId="164" fontId="0" fillId="15" borderId="30" xfId="0" applyNumberFormat="1" applyFill="1" applyBorder="1" applyAlignment="1">
      <alignment horizontal="center" vertical="center"/>
    </xf>
    <xf numFmtId="164" fontId="0" fillId="15" borderId="26" xfId="0" applyNumberFormat="1" applyFill="1" applyBorder="1" applyAlignment="1">
      <alignment horizontal="center" vertical="center"/>
    </xf>
    <xf numFmtId="1" fontId="0" fillId="15" borderId="31" xfId="0" applyNumberFormat="1" applyFill="1" applyBorder="1" applyAlignment="1">
      <alignment horizontal="center" vertical="center"/>
    </xf>
    <xf numFmtId="1" fontId="0" fillId="15" borderId="28" xfId="0" applyNumberFormat="1" applyFill="1" applyBorder="1" applyAlignment="1">
      <alignment horizontal="center" vertical="center"/>
    </xf>
    <xf numFmtId="1" fontId="0" fillId="15" borderId="12" xfId="0" applyNumberFormat="1" applyFill="1" applyBorder="1" applyAlignment="1">
      <alignment horizontal="center" vertical="center"/>
    </xf>
    <xf numFmtId="1" fontId="0" fillId="15" borderId="29" xfId="0" applyNumberFormat="1" applyFill="1" applyBorder="1" applyAlignment="1">
      <alignment horizontal="center" vertical="center"/>
    </xf>
    <xf numFmtId="1" fontId="0" fillId="15" borderId="30" xfId="0" applyNumberFormat="1" applyFill="1" applyBorder="1" applyAlignment="1">
      <alignment horizontal="center" vertical="center"/>
    </xf>
    <xf numFmtId="1" fontId="0" fillId="15" borderId="26" xfId="0" applyNumberFormat="1" applyFill="1" applyBorder="1" applyAlignment="1">
      <alignment horizontal="center" vertical="center"/>
    </xf>
    <xf numFmtId="0" fontId="2" fillId="16" borderId="12" xfId="0" applyFont="1" applyFill="1" applyBorder="1" applyAlignment="1">
      <alignment horizontal="center" vertical="center" wrapText="1"/>
    </xf>
    <xf numFmtId="0" fontId="2" fillId="16" borderId="26" xfId="0" applyFont="1" applyFill="1" applyBorder="1" applyAlignment="1">
      <alignment horizontal="center" vertical="center" wrapText="1"/>
    </xf>
    <xf numFmtId="164" fontId="0" fillId="16" borderId="31" xfId="0" applyNumberFormat="1" applyFill="1" applyBorder="1" applyAlignment="1">
      <alignment horizontal="center" vertical="center"/>
    </xf>
    <xf numFmtId="164" fontId="0" fillId="16" borderId="28" xfId="0" applyNumberFormat="1" applyFill="1" applyBorder="1" applyAlignment="1">
      <alignment horizontal="center" vertical="center"/>
    </xf>
    <xf numFmtId="164" fontId="0" fillId="16" borderId="12" xfId="0" applyNumberFormat="1" applyFill="1" applyBorder="1" applyAlignment="1">
      <alignment horizontal="center" vertical="center"/>
    </xf>
    <xf numFmtId="164" fontId="0" fillId="16" borderId="29" xfId="0" applyNumberFormat="1" applyFill="1" applyBorder="1" applyAlignment="1">
      <alignment horizontal="center" vertical="center"/>
    </xf>
    <xf numFmtId="164" fontId="0" fillId="16" borderId="30" xfId="0" applyNumberFormat="1" applyFill="1" applyBorder="1" applyAlignment="1">
      <alignment horizontal="center" vertical="center"/>
    </xf>
    <xf numFmtId="164" fontId="0" fillId="16" borderId="26" xfId="0" applyNumberFormat="1" applyFill="1" applyBorder="1" applyAlignment="1">
      <alignment horizontal="center" vertical="center"/>
    </xf>
    <xf numFmtId="1" fontId="0" fillId="16" borderId="31" xfId="0" applyNumberFormat="1" applyFill="1" applyBorder="1" applyAlignment="1">
      <alignment horizontal="center" vertical="center"/>
    </xf>
    <xf numFmtId="1" fontId="0" fillId="16" borderId="28" xfId="0" applyNumberFormat="1" applyFill="1" applyBorder="1" applyAlignment="1">
      <alignment horizontal="center" vertical="center"/>
    </xf>
    <xf numFmtId="1" fontId="0" fillId="16" borderId="12" xfId="0" applyNumberFormat="1" applyFill="1" applyBorder="1" applyAlignment="1">
      <alignment horizontal="center" vertical="center"/>
    </xf>
    <xf numFmtId="1" fontId="0" fillId="16" borderId="29" xfId="0" applyNumberFormat="1" applyFill="1" applyBorder="1" applyAlignment="1">
      <alignment horizontal="center" vertical="center"/>
    </xf>
    <xf numFmtId="1" fontId="0" fillId="16" borderId="30" xfId="0" applyNumberFormat="1" applyFill="1" applyBorder="1" applyAlignment="1">
      <alignment horizontal="center" vertical="center"/>
    </xf>
    <xf numFmtId="1" fontId="0" fillId="16" borderId="26" xfId="0" applyNumberFormat="1" applyFill="1" applyBorder="1" applyAlignment="1">
      <alignment horizontal="center" vertical="center"/>
    </xf>
    <xf numFmtId="0" fontId="2" fillId="16" borderId="15" xfId="0" applyFont="1" applyFill="1" applyBorder="1" applyAlignment="1">
      <alignment horizontal="center" vertical="center" wrapText="1"/>
    </xf>
    <xf numFmtId="1" fontId="0" fillId="16" borderId="32" xfId="0" applyNumberFormat="1" applyFill="1" applyBorder="1" applyAlignment="1">
      <alignment horizontal="center" vertical="center"/>
    </xf>
    <xf numFmtId="1" fontId="0" fillId="16" borderId="15" xfId="0" applyNumberForma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164" fontId="0" fillId="8" borderId="29" xfId="0" applyNumberForma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164" fontId="0" fillId="8" borderId="31" xfId="0" applyNumberFormat="1" applyFill="1" applyBorder="1" applyAlignment="1">
      <alignment horizontal="center" vertical="center"/>
    </xf>
    <xf numFmtId="164" fontId="0" fillId="8" borderId="30" xfId="0" applyNumberFormat="1" applyFill="1" applyBorder="1" applyAlignment="1">
      <alignment horizontal="center" vertical="center"/>
    </xf>
    <xf numFmtId="164" fontId="0" fillId="8" borderId="11" xfId="0" applyNumberFormat="1" applyFill="1" applyBorder="1" applyAlignment="1">
      <alignment horizontal="center" vertical="center"/>
    </xf>
    <xf numFmtId="164" fontId="0" fillId="8" borderId="26" xfId="0" applyNumberFormat="1" applyFill="1" applyBorder="1" applyAlignment="1">
      <alignment horizontal="center" vertical="center"/>
    </xf>
    <xf numFmtId="164" fontId="0" fillId="8" borderId="8" xfId="0" applyNumberFormat="1" applyFill="1" applyBorder="1" applyAlignment="1">
      <alignment horizontal="center" vertical="center"/>
    </xf>
    <xf numFmtId="164" fontId="0" fillId="10" borderId="29" xfId="0" applyNumberFormat="1" applyFill="1" applyBorder="1" applyAlignment="1">
      <alignment horizontal="center" vertical="center"/>
    </xf>
    <xf numFmtId="164" fontId="0" fillId="10" borderId="30" xfId="0" applyNumberFormat="1" applyFill="1" applyBorder="1" applyAlignment="1">
      <alignment horizontal="center" vertical="center"/>
    </xf>
    <xf numFmtId="164" fontId="0" fillId="10" borderId="26" xfId="0" applyNumberFormat="1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164" fontId="0" fillId="10" borderId="2" xfId="0" applyNumberFormat="1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164" fontId="0" fillId="11" borderId="14" xfId="0" applyNumberFormat="1" applyFill="1" applyBorder="1" applyAlignment="1">
      <alignment horizontal="center" vertical="center"/>
    </xf>
    <xf numFmtId="164" fontId="0" fillId="11" borderId="13" xfId="0" applyNumberFormat="1" applyFill="1" applyBorder="1" applyAlignment="1">
      <alignment horizontal="center" vertical="center"/>
    </xf>
    <xf numFmtId="164" fontId="0" fillId="11" borderId="24" xfId="0" applyNumberFormat="1" applyFill="1" applyBorder="1" applyAlignment="1">
      <alignment horizontal="center" vertical="center"/>
    </xf>
    <xf numFmtId="164" fontId="0" fillId="11" borderId="7" xfId="0" applyNumberFormat="1" applyFill="1" applyBorder="1" applyAlignment="1">
      <alignment horizontal="center" vertical="center"/>
    </xf>
    <xf numFmtId="164" fontId="0" fillId="8" borderId="28" xfId="0" applyNumberFormat="1" applyFill="1" applyBorder="1" applyAlignment="1">
      <alignment horizontal="center" vertical="center"/>
    </xf>
    <xf numFmtId="164" fontId="0" fillId="10" borderId="31" xfId="0" applyNumberFormat="1" applyFill="1" applyBorder="1" applyAlignment="1">
      <alignment horizontal="center" vertical="center"/>
    </xf>
    <xf numFmtId="164" fontId="0" fillId="10" borderId="28" xfId="0" applyNumberFormat="1" applyFill="1" applyBorder="1" applyAlignment="1">
      <alignment horizontal="center" vertical="center"/>
    </xf>
    <xf numFmtId="164" fontId="0" fillId="10" borderId="12" xfId="0" applyNumberFormat="1" applyFill="1" applyBorder="1" applyAlignment="1">
      <alignment horizontal="center" vertical="center"/>
    </xf>
    <xf numFmtId="164" fontId="0" fillId="11" borderId="29" xfId="0" applyNumberFormat="1" applyFill="1" applyBorder="1" applyAlignment="1">
      <alignment horizontal="center" vertical="center"/>
    </xf>
    <xf numFmtId="164" fontId="0" fillId="11" borderId="30" xfId="0" applyNumberFormat="1" applyFill="1" applyBorder="1" applyAlignment="1">
      <alignment horizontal="center" vertical="center"/>
    </xf>
    <xf numFmtId="164" fontId="0" fillId="11" borderId="26" xfId="0" applyNumberFormat="1" applyFill="1" applyBorder="1" applyAlignment="1">
      <alignment horizontal="center" vertical="center"/>
    </xf>
    <xf numFmtId="164" fontId="0" fillId="11" borderId="31" xfId="0" applyNumberFormat="1" applyFill="1" applyBorder="1" applyAlignment="1">
      <alignment horizontal="center" vertical="center"/>
    </xf>
    <xf numFmtId="164" fontId="0" fillId="11" borderId="28" xfId="0" applyNumberFormat="1" applyFill="1" applyBorder="1" applyAlignment="1">
      <alignment horizontal="center" vertical="center"/>
    </xf>
    <xf numFmtId="164" fontId="0" fillId="11" borderId="12" xfId="0" applyNumberFormat="1" applyFill="1" applyBorder="1" applyAlignment="1">
      <alignment horizontal="center" vertical="center"/>
    </xf>
    <xf numFmtId="0" fontId="2" fillId="21" borderId="26" xfId="0" applyFont="1" applyFill="1" applyBorder="1" applyAlignment="1">
      <alignment horizontal="center" vertical="center" wrapText="1"/>
    </xf>
    <xf numFmtId="0" fontId="2" fillId="21" borderId="33" xfId="0" applyFont="1" applyFill="1" applyBorder="1" applyAlignment="1">
      <alignment horizontal="center" vertical="center" wrapText="1"/>
    </xf>
    <xf numFmtId="0" fontId="2" fillId="21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15" borderId="7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7" borderId="6" xfId="0" applyFont="1" applyFill="1" applyBorder="1" applyAlignment="1">
      <alignment horizontal="center" vertical="center" wrapText="1"/>
    </xf>
    <xf numFmtId="0" fontId="5" fillId="22" borderId="6" xfId="0" applyFont="1" applyFill="1" applyBorder="1" applyAlignment="1">
      <alignment horizontal="center" vertical="center" wrapText="1"/>
    </xf>
    <xf numFmtId="0" fontId="5" fillId="22" borderId="7" xfId="0" applyFont="1" applyFill="1" applyBorder="1" applyAlignment="1">
      <alignment horizontal="center" vertical="center" wrapText="1"/>
    </xf>
    <xf numFmtId="0" fontId="5" fillId="22" borderId="8" xfId="0" applyFont="1" applyFill="1" applyBorder="1" applyAlignment="1">
      <alignment horizontal="center" vertical="center" wrapText="1"/>
    </xf>
    <xf numFmtId="164" fontId="1" fillId="4" borderId="16" xfId="0" applyNumberFormat="1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164" fontId="1" fillId="4" borderId="24" xfId="0" applyNumberFormat="1" applyFont="1" applyFill="1" applyBorder="1" applyAlignment="1">
      <alignment horizontal="center" vertical="center" wrapText="1"/>
    </xf>
    <xf numFmtId="1" fontId="1" fillId="4" borderId="12" xfId="0" applyNumberFormat="1" applyFont="1" applyFill="1" applyBorder="1" applyAlignment="1">
      <alignment horizontal="center" vertical="center" wrapText="1"/>
    </xf>
    <xf numFmtId="1" fontId="1" fillId="4" borderId="24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2" fontId="1" fillId="4" borderId="24" xfId="0" applyNumberFormat="1" applyFont="1" applyFill="1" applyBorder="1" applyAlignment="1">
      <alignment horizontal="center" vertical="center" wrapText="1"/>
    </xf>
    <xf numFmtId="1" fontId="1" fillId="4" borderId="33" xfId="0" applyNumberFormat="1" applyFont="1" applyFill="1" applyBorder="1" applyAlignment="1">
      <alignment horizontal="center" vertical="center" wrapText="1"/>
    </xf>
    <xf numFmtId="1" fontId="0" fillId="8" borderId="1" xfId="0" applyNumberFormat="1" applyFill="1" applyBorder="1" applyAlignment="1">
      <alignment horizontal="center" vertical="center" wrapText="1"/>
    </xf>
    <xf numFmtId="1" fontId="0" fillId="8" borderId="12" xfId="0" applyNumberFormat="1" applyFill="1" applyBorder="1" applyAlignment="1">
      <alignment horizontal="center" vertical="center" wrapText="1"/>
    </xf>
    <xf numFmtId="1" fontId="0" fillId="8" borderId="7" xfId="0" applyNumberFormat="1" applyFill="1" applyBorder="1" applyAlignment="1">
      <alignment horizontal="center" vertical="center" wrapText="1"/>
    </xf>
    <xf numFmtId="0" fontId="0" fillId="14" borderId="16" xfId="0" applyFill="1" applyBorder="1" applyAlignment="1">
      <alignment horizontal="center" vertical="center" wrapText="1"/>
    </xf>
    <xf numFmtId="164" fontId="0" fillId="14" borderId="25" xfId="0" applyNumberFormat="1" applyFill="1" applyBorder="1" applyAlignment="1">
      <alignment horizontal="center" vertical="center" wrapText="1"/>
    </xf>
    <xf numFmtId="164" fontId="0" fillId="14" borderId="4" xfId="0" applyNumberFormat="1" applyFill="1" applyBorder="1" applyAlignment="1">
      <alignment horizontal="center" vertical="center" wrapText="1"/>
    </xf>
    <xf numFmtId="1" fontId="0" fillId="14" borderId="25" xfId="0" applyNumberFormat="1" applyFill="1" applyBorder="1" applyAlignment="1">
      <alignment horizontal="center" vertical="center" wrapText="1"/>
    </xf>
    <xf numFmtId="1" fontId="0" fillId="14" borderId="4" xfId="0" applyNumberFormat="1" applyFill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 wrapText="1"/>
    </xf>
    <xf numFmtId="1" fontId="1" fillId="3" borderId="12" xfId="0" applyNumberFormat="1" applyFont="1" applyFill="1" applyBorder="1" applyAlignment="1">
      <alignment horizontal="center" vertical="center" wrapText="1"/>
    </xf>
    <xf numFmtId="1" fontId="1" fillId="3" borderId="24" xfId="0" applyNumberFormat="1" applyFont="1" applyFill="1" applyBorder="1" applyAlignment="1">
      <alignment horizontal="center" vertical="center" wrapText="1"/>
    </xf>
    <xf numFmtId="1" fontId="1" fillId="3" borderId="33" xfId="0" applyNumberFormat="1" applyFont="1" applyFill="1" applyBorder="1" applyAlignment="1">
      <alignment horizontal="center" vertical="center" wrapText="1"/>
    </xf>
    <xf numFmtId="1" fontId="0" fillId="8" borderId="33" xfId="0" applyNumberFormat="1" applyFill="1" applyBorder="1" applyAlignment="1">
      <alignment horizontal="center" vertical="center" wrapText="1"/>
    </xf>
    <xf numFmtId="0" fontId="0" fillId="13" borderId="16" xfId="0" applyFill="1" applyBorder="1" applyAlignment="1">
      <alignment horizontal="center" vertical="center" wrapText="1"/>
    </xf>
    <xf numFmtId="164" fontId="0" fillId="13" borderId="25" xfId="0" applyNumberFormat="1" applyFill="1" applyBorder="1" applyAlignment="1">
      <alignment horizontal="center" vertical="center" wrapText="1"/>
    </xf>
    <xf numFmtId="164" fontId="0" fillId="13" borderId="4" xfId="0" applyNumberFormat="1" applyFill="1" applyBorder="1" applyAlignment="1">
      <alignment horizontal="center" vertical="center" wrapText="1"/>
    </xf>
    <xf numFmtId="1" fontId="0" fillId="13" borderId="25" xfId="0" applyNumberFormat="1" applyFill="1" applyBorder="1" applyAlignment="1">
      <alignment horizontal="center" vertical="center" wrapText="1"/>
    </xf>
    <xf numFmtId="1" fontId="0" fillId="13" borderId="4" xfId="0" applyNumberFormat="1" applyFill="1" applyBorder="1" applyAlignment="1">
      <alignment horizontal="center" vertical="center" wrapText="1"/>
    </xf>
    <xf numFmtId="164" fontId="1" fillId="5" borderId="16" xfId="0" applyNumberFormat="1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 wrapText="1"/>
    </xf>
    <xf numFmtId="164" fontId="1" fillId="5" borderId="24" xfId="0" applyNumberFormat="1" applyFont="1" applyFill="1" applyBorder="1" applyAlignment="1">
      <alignment horizontal="center" vertical="center" wrapText="1"/>
    </xf>
    <xf numFmtId="1" fontId="1" fillId="5" borderId="12" xfId="0" applyNumberFormat="1" applyFont="1" applyFill="1" applyBorder="1" applyAlignment="1">
      <alignment horizontal="center" vertical="center" wrapText="1"/>
    </xf>
    <xf numFmtId="1" fontId="1" fillId="5" borderId="24" xfId="0" applyNumberFormat="1" applyFont="1" applyFill="1" applyBorder="1" applyAlignment="1">
      <alignment horizontal="center" vertical="center" wrapText="1"/>
    </xf>
    <xf numFmtId="1" fontId="1" fillId="5" borderId="33" xfId="0" applyNumberFormat="1" applyFont="1" applyFill="1" applyBorder="1" applyAlignment="1">
      <alignment horizontal="center" vertical="center" wrapText="1"/>
    </xf>
    <xf numFmtId="1" fontId="0" fillId="10" borderId="1" xfId="0" applyNumberFormat="1" applyFill="1" applyBorder="1" applyAlignment="1">
      <alignment horizontal="center" vertical="center" wrapText="1"/>
    </xf>
    <xf numFmtId="1" fontId="0" fillId="10" borderId="12" xfId="0" applyNumberFormat="1" applyFill="1" applyBorder="1" applyAlignment="1">
      <alignment horizontal="center" vertical="center" wrapText="1"/>
    </xf>
    <xf numFmtId="1" fontId="0" fillId="10" borderId="7" xfId="0" applyNumberFormat="1" applyFill="1" applyBorder="1" applyAlignment="1">
      <alignment horizontal="center" vertical="center" wrapText="1"/>
    </xf>
    <xf numFmtId="0" fontId="0" fillId="15" borderId="16" xfId="0" applyFill="1" applyBorder="1" applyAlignment="1">
      <alignment horizontal="center" vertical="center" wrapText="1"/>
    </xf>
    <xf numFmtId="0" fontId="0" fillId="15" borderId="25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164" fontId="0" fillId="15" borderId="25" xfId="0" applyNumberFormat="1" applyFill="1" applyBorder="1" applyAlignment="1">
      <alignment horizontal="center" vertical="center" wrapText="1"/>
    </xf>
    <xf numFmtId="164" fontId="0" fillId="15" borderId="4" xfId="0" applyNumberFormat="1" applyFill="1" applyBorder="1" applyAlignment="1">
      <alignment horizontal="center" vertical="center" wrapText="1"/>
    </xf>
    <xf numFmtId="1" fontId="0" fillId="15" borderId="25" xfId="0" applyNumberFormat="1" applyFill="1" applyBorder="1" applyAlignment="1">
      <alignment horizontal="center" vertical="center" wrapText="1"/>
    </xf>
    <xf numFmtId="1" fontId="0" fillId="15" borderId="4" xfId="0" applyNumberFormat="1" applyFill="1" applyBorder="1" applyAlignment="1">
      <alignment horizontal="center" vertical="center" wrapText="1"/>
    </xf>
    <xf numFmtId="164" fontId="1" fillId="6" borderId="16" xfId="0" applyNumberFormat="1" applyFont="1" applyFill="1" applyBorder="1" applyAlignment="1">
      <alignment horizontal="center" vertical="center" wrapText="1"/>
    </xf>
    <xf numFmtId="164" fontId="1" fillId="6" borderId="12" xfId="0" applyNumberFormat="1" applyFont="1" applyFill="1" applyBorder="1" applyAlignment="1">
      <alignment horizontal="center" vertical="center" wrapText="1"/>
    </xf>
    <xf numFmtId="164" fontId="1" fillId="6" borderId="24" xfId="0" applyNumberFormat="1" applyFont="1" applyFill="1" applyBorder="1" applyAlignment="1">
      <alignment horizontal="center" vertical="center" wrapText="1"/>
    </xf>
    <xf numFmtId="1" fontId="1" fillId="6" borderId="12" xfId="0" applyNumberFormat="1" applyFont="1" applyFill="1" applyBorder="1" applyAlignment="1">
      <alignment horizontal="center" vertical="center" wrapText="1"/>
    </xf>
    <xf numFmtId="1" fontId="1" fillId="6" borderId="24" xfId="0" applyNumberFormat="1" applyFont="1" applyFill="1" applyBorder="1" applyAlignment="1">
      <alignment horizontal="center" vertical="center" wrapText="1"/>
    </xf>
    <xf numFmtId="1" fontId="1" fillId="6" borderId="33" xfId="0" applyNumberFormat="1" applyFont="1" applyFill="1" applyBorder="1" applyAlignment="1">
      <alignment horizontal="center" vertical="center" wrapText="1"/>
    </xf>
    <xf numFmtId="1" fontId="0" fillId="11" borderId="1" xfId="0" applyNumberFormat="1" applyFill="1" applyBorder="1" applyAlignment="1">
      <alignment horizontal="center" vertical="center" wrapText="1"/>
    </xf>
    <xf numFmtId="1" fontId="0" fillId="11" borderId="12" xfId="0" applyNumberFormat="1" applyFill="1" applyBorder="1" applyAlignment="1">
      <alignment horizontal="center" vertical="center" wrapText="1"/>
    </xf>
    <xf numFmtId="1" fontId="0" fillId="11" borderId="7" xfId="0" applyNumberFormat="1" applyFill="1" applyBorder="1" applyAlignment="1">
      <alignment horizontal="center" vertical="center" wrapText="1"/>
    </xf>
    <xf numFmtId="1" fontId="0" fillId="11" borderId="33" xfId="0" applyNumberFormat="1" applyFill="1" applyBorder="1" applyAlignment="1">
      <alignment horizontal="center" vertical="center" wrapText="1"/>
    </xf>
    <xf numFmtId="0" fontId="0" fillId="16" borderId="16" xfId="0" applyFill="1" applyBorder="1" applyAlignment="1">
      <alignment horizontal="center" vertical="center" wrapText="1"/>
    </xf>
    <xf numFmtId="164" fontId="0" fillId="16" borderId="25" xfId="0" applyNumberFormat="1" applyFill="1" applyBorder="1" applyAlignment="1">
      <alignment horizontal="center" vertical="center" wrapText="1"/>
    </xf>
    <xf numFmtId="164" fontId="0" fillId="16" borderId="4" xfId="0" applyNumberFormat="1" applyFill="1" applyBorder="1" applyAlignment="1">
      <alignment horizontal="center" vertical="center" wrapText="1"/>
    </xf>
    <xf numFmtId="1" fontId="0" fillId="16" borderId="25" xfId="0" applyNumberFormat="1" applyFill="1" applyBorder="1" applyAlignment="1">
      <alignment horizontal="center" vertical="center" wrapText="1"/>
    </xf>
    <xf numFmtId="1" fontId="0" fillId="16" borderId="4" xfId="0" applyNumberFormat="1" applyFill="1" applyBorder="1" applyAlignment="1">
      <alignment horizontal="center" vertical="center" wrapText="1"/>
    </xf>
    <xf numFmtId="1" fontId="0" fillId="16" borderId="33" xfId="0" applyNumberFormat="1" applyFill="1" applyBorder="1" applyAlignment="1">
      <alignment horizontal="center" vertical="center" wrapText="1"/>
    </xf>
    <xf numFmtId="1" fontId="0" fillId="8" borderId="8" xfId="0" applyNumberFormat="1" applyFill="1" applyBorder="1" applyAlignment="1">
      <alignment horizontal="center" vertical="center" wrapText="1"/>
    </xf>
    <xf numFmtId="1" fontId="0" fillId="14" borderId="5" xfId="0" applyNumberFormat="1" applyFill="1" applyBorder="1" applyAlignment="1">
      <alignment horizontal="center" vertical="center" wrapText="1"/>
    </xf>
    <xf numFmtId="1" fontId="0" fillId="13" borderId="5" xfId="0" applyNumberFormat="1" applyFill="1" applyBorder="1" applyAlignment="1">
      <alignment horizontal="center" vertical="center" wrapText="1"/>
    </xf>
    <xf numFmtId="1" fontId="0" fillId="10" borderId="8" xfId="0" applyNumberFormat="1" applyFill="1" applyBorder="1" applyAlignment="1">
      <alignment horizontal="center" vertical="center" wrapText="1"/>
    </xf>
    <xf numFmtId="1" fontId="0" fillId="15" borderId="5" xfId="0" applyNumberFormat="1" applyFill="1" applyBorder="1" applyAlignment="1">
      <alignment horizontal="center" vertical="center" wrapText="1"/>
    </xf>
    <xf numFmtId="0" fontId="5" fillId="27" borderId="3" xfId="0" applyFont="1" applyFill="1" applyBorder="1" applyAlignment="1">
      <alignment horizontal="center" vertical="center" wrapText="1"/>
    </xf>
    <xf numFmtId="0" fontId="5" fillId="27" borderId="4" xfId="0" applyFont="1" applyFill="1" applyBorder="1" applyAlignment="1">
      <alignment horizontal="center" vertical="center" wrapText="1"/>
    </xf>
    <xf numFmtId="0" fontId="5" fillId="27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/>
    </xf>
    <xf numFmtId="0" fontId="2" fillId="26" borderId="6" xfId="0" applyFont="1" applyFill="1" applyBorder="1" applyAlignment="1">
      <alignment horizontal="center" vertical="center" wrapText="1"/>
    </xf>
    <xf numFmtId="0" fontId="2" fillId="26" borderId="7" xfId="0" applyFont="1" applyFill="1" applyBorder="1" applyAlignment="1">
      <alignment horizontal="center" vertical="center" wrapText="1"/>
    </xf>
    <xf numFmtId="0" fontId="2" fillId="26" borderId="8" xfId="0" applyFont="1" applyFill="1" applyBorder="1" applyAlignment="1">
      <alignment horizontal="center" vertical="center" wrapText="1"/>
    </xf>
    <xf numFmtId="0" fontId="2" fillId="16" borderId="6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2" fillId="24" borderId="6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4" borderId="8" xfId="0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2" fillId="25" borderId="6" xfId="0" applyFont="1" applyFill="1" applyBorder="1" applyAlignment="1">
      <alignment horizontal="center" vertical="center" wrapText="1"/>
    </xf>
    <xf numFmtId="0" fontId="2" fillId="25" borderId="7" xfId="0" applyFont="1" applyFill="1" applyBorder="1" applyAlignment="1">
      <alignment horizontal="center" vertical="center" wrapText="1"/>
    </xf>
    <xf numFmtId="0" fontId="2" fillId="25" borderId="8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23" borderId="6" xfId="0" applyFont="1" applyFill="1" applyBorder="1" applyAlignment="1">
      <alignment horizontal="center" vertical="center" wrapText="1"/>
    </xf>
    <xf numFmtId="0" fontId="2" fillId="23" borderId="7" xfId="0" applyFont="1" applyFill="1" applyBorder="1" applyAlignment="1">
      <alignment horizontal="center" vertical="center" wrapText="1"/>
    </xf>
    <xf numFmtId="0" fontId="2" fillId="23" borderId="8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2" fillId="14" borderId="7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4" borderId="24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17" borderId="6" xfId="0" applyFont="1" applyFill="1" applyBorder="1" applyAlignment="1">
      <alignment horizontal="center" vertical="center"/>
    </xf>
    <xf numFmtId="0" fontId="2" fillId="17" borderId="7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18" borderId="9" xfId="0" applyFont="1" applyFill="1" applyBorder="1" applyAlignment="1">
      <alignment horizontal="center" vertical="center" wrapText="1"/>
    </xf>
    <xf numFmtId="0" fontId="2" fillId="18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18" borderId="10" xfId="0" applyFont="1" applyFill="1" applyBorder="1" applyAlignment="1">
      <alignment horizontal="center" vertical="center" wrapText="1"/>
    </xf>
    <xf numFmtId="0" fontId="2" fillId="18" borderId="4" xfId="0" applyFont="1" applyFill="1" applyBorder="1" applyAlignment="1">
      <alignment horizontal="center" vertical="center" wrapText="1"/>
    </xf>
    <xf numFmtId="2" fontId="1" fillId="19" borderId="18" xfId="0" applyNumberFormat="1" applyFont="1" applyFill="1" applyBorder="1" applyAlignment="1">
      <alignment horizontal="center" vertical="center"/>
    </xf>
    <xf numFmtId="2" fontId="1" fillId="19" borderId="17" xfId="0" applyNumberFormat="1" applyFont="1" applyFill="1" applyBorder="1" applyAlignment="1">
      <alignment horizontal="center" vertical="center"/>
    </xf>
    <xf numFmtId="2" fontId="1" fillId="19" borderId="19" xfId="0" applyNumberFormat="1" applyFont="1" applyFill="1" applyBorder="1" applyAlignment="1">
      <alignment horizontal="center" vertical="center"/>
    </xf>
    <xf numFmtId="0" fontId="1" fillId="19" borderId="18" xfId="0" applyFont="1" applyFill="1" applyBorder="1" applyAlignment="1">
      <alignment horizontal="center" vertical="center"/>
    </xf>
    <xf numFmtId="0" fontId="1" fillId="19" borderId="17" xfId="0" applyFont="1" applyFill="1" applyBorder="1" applyAlignment="1">
      <alignment horizontal="center" vertical="center"/>
    </xf>
    <xf numFmtId="0" fontId="1" fillId="19" borderId="19" xfId="0" applyFont="1" applyFill="1" applyBorder="1" applyAlignment="1">
      <alignment horizontal="center" vertical="center"/>
    </xf>
    <xf numFmtId="0" fontId="5" fillId="27" borderId="6" xfId="0" applyFont="1" applyFill="1" applyBorder="1" applyAlignment="1">
      <alignment horizontal="center" vertical="center" wrapText="1"/>
    </xf>
    <xf numFmtId="0" fontId="5" fillId="27" borderId="7" xfId="0" applyFont="1" applyFill="1" applyBorder="1" applyAlignment="1">
      <alignment horizontal="center" vertical="center" wrapText="1"/>
    </xf>
    <xf numFmtId="0" fontId="5" fillId="27" borderId="8" xfId="0" applyFont="1" applyFill="1" applyBorder="1" applyAlignment="1">
      <alignment horizontal="center" vertical="center" wrapText="1"/>
    </xf>
    <xf numFmtId="0" fontId="2" fillId="21" borderId="6" xfId="0" applyFont="1" applyFill="1" applyBorder="1" applyAlignment="1">
      <alignment horizontal="center" vertical="center" wrapText="1"/>
    </xf>
    <xf numFmtId="0" fontId="2" fillId="21" borderId="24" xfId="0" applyFont="1" applyFill="1" applyBorder="1" applyAlignment="1">
      <alignment horizontal="center" vertical="center" wrapText="1"/>
    </xf>
    <xf numFmtId="0" fontId="2" fillId="21" borderId="15" xfId="0" applyFont="1" applyFill="1" applyBorder="1" applyAlignment="1">
      <alignment horizontal="center" vertical="center" wrapText="1"/>
    </xf>
    <xf numFmtId="0" fontId="2" fillId="21" borderId="8" xfId="0" applyFont="1" applyFill="1" applyBorder="1" applyAlignment="1">
      <alignment horizontal="center" vertical="center" wrapText="1"/>
    </xf>
    <xf numFmtId="0" fontId="0" fillId="23" borderId="3" xfId="0" applyFill="1" applyBorder="1" applyAlignment="1">
      <alignment horizontal="center" vertical="center" wrapText="1"/>
    </xf>
    <xf numFmtId="0" fontId="0" fillId="23" borderId="4" xfId="0" applyFill="1" applyBorder="1" applyAlignment="1">
      <alignment horizontal="center" vertical="center" wrapText="1"/>
    </xf>
    <xf numFmtId="0" fontId="0" fillId="23" borderId="5" xfId="0" applyFill="1" applyBorder="1" applyAlignment="1">
      <alignment horizontal="center" vertical="center" wrapText="1"/>
    </xf>
    <xf numFmtId="0" fontId="0" fillId="23" borderId="6" xfId="0" applyFill="1" applyBorder="1" applyAlignment="1">
      <alignment horizontal="center" vertical="center" wrapText="1"/>
    </xf>
    <xf numFmtId="0" fontId="0" fillId="23" borderId="7" xfId="0" applyFill="1" applyBorder="1" applyAlignment="1">
      <alignment horizontal="center" vertical="center" wrapText="1"/>
    </xf>
    <xf numFmtId="0" fontId="0" fillId="23" borderId="8" xfId="0" applyFill="1" applyBorder="1" applyAlignment="1">
      <alignment horizontal="center" vertical="center" wrapText="1"/>
    </xf>
    <xf numFmtId="0" fontId="5" fillId="22" borderId="6" xfId="0" applyFont="1" applyFill="1" applyBorder="1" applyAlignment="1">
      <alignment horizontal="center" vertical="center" wrapText="1"/>
    </xf>
    <xf numFmtId="0" fontId="5" fillId="22" borderId="7" xfId="0" applyFont="1" applyFill="1" applyBorder="1" applyAlignment="1">
      <alignment horizontal="center" vertical="center" wrapText="1"/>
    </xf>
    <xf numFmtId="0" fontId="5" fillId="22" borderId="8" xfId="0" applyFont="1" applyFill="1" applyBorder="1" applyAlignment="1">
      <alignment horizontal="center" vertical="center" wrapText="1"/>
    </xf>
    <xf numFmtId="0" fontId="0" fillId="24" borderId="6" xfId="0" applyFill="1" applyBorder="1" applyAlignment="1">
      <alignment horizontal="center" vertical="center" wrapText="1"/>
    </xf>
    <xf numFmtId="0" fontId="0" fillId="24" borderId="7" xfId="0" applyFill="1" applyBorder="1" applyAlignment="1">
      <alignment horizontal="center" vertical="center" wrapText="1"/>
    </xf>
    <xf numFmtId="0" fontId="0" fillId="24" borderId="8" xfId="0" applyFill="1" applyBorder="1" applyAlignment="1">
      <alignment horizontal="center" vertical="center" wrapText="1"/>
    </xf>
    <xf numFmtId="0" fontId="0" fillId="25" borderId="6" xfId="0" applyFill="1" applyBorder="1" applyAlignment="1">
      <alignment horizontal="center" vertical="center" wrapText="1"/>
    </xf>
    <xf numFmtId="0" fontId="0" fillId="25" borderId="7" xfId="0" applyFill="1" applyBorder="1" applyAlignment="1">
      <alignment horizontal="center" vertical="center" wrapText="1"/>
    </xf>
    <xf numFmtId="0" fontId="0" fillId="25" borderId="8" xfId="0" applyFill="1" applyBorder="1" applyAlignment="1">
      <alignment horizontal="center" vertical="center" wrapText="1"/>
    </xf>
    <xf numFmtId="0" fontId="0" fillId="26" borderId="6" xfId="0" applyFill="1" applyBorder="1" applyAlignment="1">
      <alignment horizontal="center" vertical="center" wrapText="1"/>
    </xf>
    <xf numFmtId="0" fontId="0" fillId="26" borderId="7" xfId="0" applyFill="1" applyBorder="1" applyAlignment="1">
      <alignment horizontal="center" vertical="center" wrapText="1"/>
    </xf>
    <xf numFmtId="0" fontId="0" fillId="26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E4FE"/>
      <color rgb="FFDFEFFD"/>
      <color rgb="FFC7F3FD"/>
      <color rgb="FFDEF8FE"/>
      <color rgb="FFE4C9FF"/>
      <color rgb="FFF0E1FF"/>
      <color rgb="FFFBE5FA"/>
      <color rgb="FFC7ECC2"/>
      <color rgb="FFD8F8E6"/>
      <color rgb="FFED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5F6F-E23E-4F41-B52B-8D3E0F330911}">
  <dimension ref="A2:EY76"/>
  <sheetViews>
    <sheetView tabSelected="1" topLeftCell="K52" zoomScale="55" zoomScaleNormal="55" workbookViewId="0">
      <selection activeCell="BI72" sqref="BI72:BL74"/>
    </sheetView>
  </sheetViews>
  <sheetFormatPr baseColWidth="10" defaultRowHeight="14.4" x14ac:dyDescent="0.3"/>
  <cols>
    <col min="1" max="1" width="11.5546875" style="38"/>
    <col min="2" max="2" width="15.33203125" style="38" customWidth="1"/>
    <col min="3" max="3" width="8.21875" style="38" customWidth="1"/>
    <col min="4" max="4" width="11.6640625" style="38" customWidth="1"/>
    <col min="5" max="6" width="9.33203125" style="38" customWidth="1"/>
    <col min="7" max="7" width="10.77734375" style="38" customWidth="1"/>
    <col min="8" max="9" width="11.5546875" style="38"/>
    <col min="10" max="10" width="14.21875" style="38" customWidth="1"/>
    <col min="11" max="11" width="17.33203125" style="38" customWidth="1"/>
    <col min="12" max="12" width="3.5546875" style="38" customWidth="1"/>
    <col min="13" max="13" width="20.21875" style="38" customWidth="1"/>
    <col min="14" max="14" width="17.77734375" style="38" customWidth="1"/>
    <col min="15" max="15" width="14.88671875" style="38" customWidth="1"/>
    <col min="16" max="16" width="14.5546875" style="38" hidden="1" customWidth="1"/>
    <col min="17" max="18" width="13.88671875" style="38" hidden="1" customWidth="1"/>
    <col min="19" max="19" width="14.5546875" style="38" hidden="1" customWidth="1"/>
    <col min="20" max="20" width="17" style="38" hidden="1" customWidth="1"/>
    <col min="21" max="21" width="15.109375" style="38" hidden="1" customWidth="1"/>
    <col min="22" max="22" width="14.33203125" style="38" customWidth="1"/>
    <col min="23" max="23" width="14.21875" style="38" customWidth="1"/>
    <col min="24" max="24" width="14.21875" style="38" hidden="1" customWidth="1"/>
    <col min="25" max="25" width="14.88671875" style="38" hidden="1" customWidth="1"/>
    <col min="26" max="26" width="14.21875" style="38" hidden="1" customWidth="1"/>
    <col min="27" max="27" width="14.109375" style="38" hidden="1" customWidth="1"/>
    <col min="28" max="28" width="14" style="38" hidden="1" customWidth="1"/>
    <col min="29" max="29" width="15.6640625" style="38" hidden="1" customWidth="1"/>
    <col min="30" max="30" width="15.21875" style="38" customWidth="1"/>
    <col min="31" max="31" width="12.77734375" style="38" customWidth="1"/>
    <col min="32" max="32" width="13.33203125" style="38" hidden="1" customWidth="1"/>
    <col min="33" max="33" width="14.77734375" style="38" hidden="1" customWidth="1"/>
    <col min="34" max="34" width="12.88671875" style="38" hidden="1" customWidth="1"/>
    <col min="35" max="35" width="14.33203125" style="38" hidden="1" customWidth="1"/>
    <col min="36" max="36" width="12" style="38" hidden="1" customWidth="1"/>
    <col min="37" max="37" width="14.109375" style="38" hidden="1" customWidth="1"/>
    <col min="38" max="38" width="15.6640625" style="38" customWidth="1"/>
    <col min="39" max="39" width="13.33203125" style="38" customWidth="1"/>
    <col min="40" max="40" width="12.33203125" style="38" hidden="1" customWidth="1"/>
    <col min="41" max="41" width="13.21875" style="38" hidden="1" customWidth="1"/>
    <col min="42" max="42" width="14.21875" style="38" hidden="1" customWidth="1"/>
    <col min="43" max="43" width="16.109375" style="38" hidden="1" customWidth="1"/>
    <col min="44" max="44" width="15.109375" style="38" hidden="1" customWidth="1"/>
    <col min="45" max="45" width="13.6640625" style="38" hidden="1" customWidth="1"/>
    <col min="46" max="46" width="13.44140625" style="38" customWidth="1"/>
    <col min="47" max="47" width="14.88671875" style="38" customWidth="1"/>
    <col min="48" max="48" width="14.109375" style="38" hidden="1" customWidth="1"/>
    <col min="49" max="49" width="13.33203125" style="38" hidden="1" customWidth="1"/>
    <col min="50" max="50" width="14.77734375" style="38" hidden="1" customWidth="1"/>
    <col min="51" max="51" width="13.77734375" style="38" hidden="1" customWidth="1"/>
    <col min="52" max="52" width="13.5546875" style="38" hidden="1" customWidth="1"/>
    <col min="53" max="53" width="15.33203125" style="38" hidden="1" customWidth="1"/>
    <col min="54" max="54" width="12.44140625" style="38" customWidth="1"/>
    <col min="55" max="55" width="14.109375" style="38" customWidth="1"/>
    <col min="56" max="56" width="14.6640625" style="38" customWidth="1"/>
    <col min="57" max="57" width="15.21875" style="38" customWidth="1"/>
    <col min="58" max="58" width="15.44140625" style="38" customWidth="1"/>
    <col min="59" max="59" width="16" style="38" customWidth="1"/>
    <col min="60" max="60" width="15.77734375" style="38" customWidth="1"/>
    <col min="61" max="61" width="14.44140625" style="38" bestFit="1" customWidth="1"/>
    <col min="62" max="64" width="15.21875" style="38" bestFit="1" customWidth="1"/>
    <col min="65" max="96" width="11.5546875" style="38"/>
    <col min="97" max="97" width="13" style="38" bestFit="1" customWidth="1"/>
    <col min="98" max="107" width="11.5546875" style="38"/>
    <col min="108" max="108" width="13.6640625" style="38" customWidth="1"/>
    <col min="109" max="131" width="11.5546875" style="38"/>
    <col min="132" max="132" width="12.88671875" style="38" bestFit="1" customWidth="1"/>
    <col min="133" max="133" width="11.6640625" style="38" bestFit="1" customWidth="1"/>
    <col min="134" max="145" width="11.5546875" style="38"/>
    <col min="146" max="146" width="10.5546875" style="38" customWidth="1"/>
    <col min="147" max="16384" width="11.5546875" style="38"/>
  </cols>
  <sheetData>
    <row r="2" spans="1:60" ht="15" thickBot="1" x14ac:dyDescent="0.35">
      <c r="AS2" s="414">
        <f>AVERAGE(AS6:AS10)</f>
        <v>1004</v>
      </c>
      <c r="AT2" s="38">
        <f t="shared" ref="AT2:AV2" si="0">AVERAGE(AT6:AT10)</f>
        <v>5028.0320000000002</v>
      </c>
      <c r="AU2" s="38">
        <f t="shared" si="0"/>
        <v>9312.80204213051</v>
      </c>
      <c r="AV2" s="38">
        <f t="shared" si="0"/>
        <v>9791.4800670960194</v>
      </c>
    </row>
    <row r="3" spans="1:60" ht="15" thickBot="1" x14ac:dyDescent="0.35">
      <c r="A3" s="1"/>
      <c r="B3" s="540" t="s">
        <v>29</v>
      </c>
      <c r="C3" s="541"/>
      <c r="D3" s="541"/>
      <c r="E3" s="541"/>
      <c r="F3" s="541"/>
      <c r="G3" s="541"/>
      <c r="H3" s="541"/>
      <c r="I3" s="541"/>
      <c r="J3" s="541"/>
      <c r="K3" s="541"/>
      <c r="L3" s="542"/>
      <c r="M3" s="543" t="s">
        <v>21</v>
      </c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  <c r="AA3" s="544"/>
      <c r="AB3" s="545"/>
      <c r="AC3" s="490" t="s">
        <v>22</v>
      </c>
      <c r="AD3" s="491"/>
      <c r="AE3" s="491"/>
      <c r="AF3" s="491"/>
      <c r="AG3" s="491"/>
      <c r="AH3" s="491"/>
      <c r="AI3" s="491"/>
      <c r="AJ3" s="491"/>
      <c r="AK3" s="491"/>
      <c r="AL3" s="491"/>
      <c r="AM3" s="491"/>
      <c r="AN3" s="491"/>
      <c r="AO3" s="491"/>
      <c r="AP3" s="491"/>
      <c r="AQ3" s="491"/>
      <c r="AR3" s="492"/>
      <c r="AS3" s="494" t="s">
        <v>23</v>
      </c>
      <c r="AT3" s="494"/>
      <c r="AU3" s="494"/>
      <c r="AV3" s="494"/>
      <c r="AW3" s="494"/>
      <c r="AX3" s="494"/>
      <c r="AY3" s="494"/>
      <c r="AZ3" s="494"/>
      <c r="BA3" s="494"/>
      <c r="BB3" s="494"/>
      <c r="BC3" s="494"/>
      <c r="BD3" s="494"/>
      <c r="BE3" s="494"/>
      <c r="BF3" s="494"/>
      <c r="BG3" s="494"/>
      <c r="BH3" s="495"/>
    </row>
    <row r="4" spans="1:60" ht="54" customHeight="1" thickBot="1" x14ac:dyDescent="0.35">
      <c r="A4" s="1"/>
      <c r="B4" s="540" t="s">
        <v>30</v>
      </c>
      <c r="C4" s="541"/>
      <c r="D4" s="541"/>
      <c r="E4" s="541"/>
      <c r="F4" s="541"/>
      <c r="G4" s="541"/>
      <c r="H4" s="541"/>
      <c r="I4" s="541"/>
      <c r="J4" s="541"/>
      <c r="K4" s="541"/>
      <c r="L4" s="542"/>
      <c r="M4" s="534" t="s">
        <v>12</v>
      </c>
      <c r="N4" s="535"/>
      <c r="O4" s="535"/>
      <c r="P4" s="536"/>
      <c r="Q4" s="537" t="s">
        <v>14</v>
      </c>
      <c r="R4" s="538"/>
      <c r="S4" s="538"/>
      <c r="T4" s="539"/>
      <c r="U4" s="548" t="s">
        <v>15</v>
      </c>
      <c r="V4" s="549"/>
      <c r="W4" s="549"/>
      <c r="X4" s="550"/>
      <c r="Y4" s="552" t="s">
        <v>16</v>
      </c>
      <c r="Z4" s="552"/>
      <c r="AA4" s="552"/>
      <c r="AB4" s="553"/>
      <c r="AC4" s="531" t="s">
        <v>12</v>
      </c>
      <c r="AD4" s="532"/>
      <c r="AE4" s="532"/>
      <c r="AF4" s="533"/>
      <c r="AG4" s="526" t="s">
        <v>14</v>
      </c>
      <c r="AH4" s="526"/>
      <c r="AI4" s="526"/>
      <c r="AJ4" s="527"/>
      <c r="AK4" s="528" t="s">
        <v>15</v>
      </c>
      <c r="AL4" s="529"/>
      <c r="AM4" s="529"/>
      <c r="AN4" s="530"/>
      <c r="AO4" s="523" t="s">
        <v>16</v>
      </c>
      <c r="AP4" s="523"/>
      <c r="AQ4" s="523"/>
      <c r="AR4" s="524"/>
      <c r="AS4" s="518" t="s">
        <v>12</v>
      </c>
      <c r="AT4" s="519"/>
      <c r="AU4" s="519"/>
      <c r="AV4" s="520"/>
      <c r="AW4" s="508" t="s">
        <v>14</v>
      </c>
      <c r="AX4" s="506"/>
      <c r="AY4" s="506"/>
      <c r="AZ4" s="507"/>
      <c r="BA4" s="512" t="s">
        <v>15</v>
      </c>
      <c r="BB4" s="513"/>
      <c r="BC4" s="513"/>
      <c r="BD4" s="514"/>
      <c r="BE4" s="500" t="s">
        <v>16</v>
      </c>
      <c r="BF4" s="500"/>
      <c r="BG4" s="500"/>
      <c r="BH4" s="501"/>
    </row>
    <row r="5" spans="1:60" ht="93" customHeight="1" thickBot="1" x14ac:dyDescent="0.35">
      <c r="A5" s="1"/>
      <c r="B5" s="109" t="s">
        <v>0</v>
      </c>
      <c r="C5" s="109" t="s">
        <v>1</v>
      </c>
      <c r="D5" s="109" t="s">
        <v>2</v>
      </c>
      <c r="E5" s="109" t="s">
        <v>3</v>
      </c>
      <c r="F5" s="109" t="s">
        <v>4</v>
      </c>
      <c r="G5" s="109" t="s">
        <v>13</v>
      </c>
      <c r="H5" s="109" t="s">
        <v>24</v>
      </c>
      <c r="I5" s="109" t="s">
        <v>5</v>
      </c>
      <c r="J5" s="109" t="s">
        <v>6</v>
      </c>
      <c r="K5" s="109" t="s">
        <v>7</v>
      </c>
      <c r="L5" s="82" t="s">
        <v>20</v>
      </c>
      <c r="M5" s="105" t="s">
        <v>9</v>
      </c>
      <c r="N5" s="105" t="s">
        <v>8</v>
      </c>
      <c r="O5" s="105" t="s">
        <v>10</v>
      </c>
      <c r="P5" s="7" t="s">
        <v>11</v>
      </c>
      <c r="Q5" s="103" t="s">
        <v>9</v>
      </c>
      <c r="R5" s="103" t="s">
        <v>8</v>
      </c>
      <c r="S5" s="103" t="s">
        <v>10</v>
      </c>
      <c r="T5" s="4" t="s">
        <v>11</v>
      </c>
      <c r="U5" s="84" t="s">
        <v>9</v>
      </c>
      <c r="V5" s="84" t="s">
        <v>8</v>
      </c>
      <c r="W5" s="84" t="s">
        <v>10</v>
      </c>
      <c r="X5" s="10" t="s">
        <v>11</v>
      </c>
      <c r="Y5" s="100" t="s">
        <v>9</v>
      </c>
      <c r="Z5" s="100" t="s">
        <v>8</v>
      </c>
      <c r="AA5" s="100" t="s">
        <v>10</v>
      </c>
      <c r="AB5" s="14" t="s">
        <v>11</v>
      </c>
      <c r="AC5" s="99" t="s">
        <v>9</v>
      </c>
      <c r="AD5" s="99" t="s">
        <v>8</v>
      </c>
      <c r="AE5" s="99" t="s">
        <v>10</v>
      </c>
      <c r="AF5" s="20" t="s">
        <v>11</v>
      </c>
      <c r="AG5" s="97" t="s">
        <v>9</v>
      </c>
      <c r="AH5" s="97" t="s">
        <v>8</v>
      </c>
      <c r="AI5" s="97" t="s">
        <v>10</v>
      </c>
      <c r="AJ5" s="17" t="s">
        <v>11</v>
      </c>
      <c r="AK5" s="114" t="s">
        <v>9</v>
      </c>
      <c r="AL5" s="114" t="s">
        <v>8</v>
      </c>
      <c r="AM5" s="114" t="s">
        <v>10</v>
      </c>
      <c r="AN5" s="23" t="s">
        <v>11</v>
      </c>
      <c r="AO5" s="117" t="s">
        <v>9</v>
      </c>
      <c r="AP5" s="117" t="s">
        <v>8</v>
      </c>
      <c r="AQ5" s="117" t="s">
        <v>10</v>
      </c>
      <c r="AR5" s="26" t="s">
        <v>11</v>
      </c>
      <c r="AS5" s="96" t="s">
        <v>9</v>
      </c>
      <c r="AT5" s="96" t="s">
        <v>8</v>
      </c>
      <c r="AU5" s="96" t="s">
        <v>10</v>
      </c>
      <c r="AV5" s="31" t="s">
        <v>11</v>
      </c>
      <c r="AW5" s="95" t="s">
        <v>9</v>
      </c>
      <c r="AX5" s="95" t="s">
        <v>8</v>
      </c>
      <c r="AY5" s="95" t="s">
        <v>10</v>
      </c>
      <c r="AZ5" s="28" t="s">
        <v>11</v>
      </c>
      <c r="BA5" s="94" t="s">
        <v>9</v>
      </c>
      <c r="BB5" s="94" t="s">
        <v>8</v>
      </c>
      <c r="BC5" s="94" t="s">
        <v>10</v>
      </c>
      <c r="BD5" s="33" t="s">
        <v>11</v>
      </c>
      <c r="BE5" s="93" t="s">
        <v>9</v>
      </c>
      <c r="BF5" s="93" t="s">
        <v>8</v>
      </c>
      <c r="BG5" s="34" t="s">
        <v>10</v>
      </c>
      <c r="BH5" s="35" t="s">
        <v>11</v>
      </c>
    </row>
    <row r="6" spans="1:60" x14ac:dyDescent="0.3">
      <c r="A6" s="1"/>
      <c r="B6" s="559" t="s">
        <v>17</v>
      </c>
      <c r="C6" s="559">
        <v>1.569</v>
      </c>
      <c r="D6" s="559">
        <v>2504</v>
      </c>
      <c r="E6" s="559">
        <v>81</v>
      </c>
      <c r="F6" s="559">
        <v>21</v>
      </c>
      <c r="G6" s="556">
        <f>C6/((D6/1000)*(E6/1000)*(F6/1000))</f>
        <v>368.37004355641199</v>
      </c>
      <c r="H6" s="559">
        <v>12</v>
      </c>
      <c r="I6" s="559">
        <v>6.86</v>
      </c>
      <c r="J6" s="559" t="s">
        <v>18</v>
      </c>
      <c r="K6" s="559" t="s">
        <v>19</v>
      </c>
      <c r="L6" s="139">
        <v>1</v>
      </c>
      <c r="M6" s="140">
        <v>1020</v>
      </c>
      <c r="N6" s="140">
        <v>4795.2</v>
      </c>
      <c r="O6" s="141">
        <f>(4*$G$6*M6^2*($D$6/1000)^2) *(1/1000000)</f>
        <v>9611.9895365079337</v>
      </c>
      <c r="P6" s="142">
        <f>(4*$G$6*M6^2*($D$6/1000)^2) *(1-(0.01*($I$6-$H$6)))*(1/1000000)</f>
        <v>10106.045798684443</v>
      </c>
      <c r="Q6" s="143">
        <v>1010</v>
      </c>
      <c r="R6" s="143">
        <v>5058.1000000000004</v>
      </c>
      <c r="S6" s="143">
        <v>9424</v>
      </c>
      <c r="T6" s="144">
        <f t="shared" ref="T6:T10" si="1">(4*$G$6*Q6^2*($D$6/1000)^2) *(1-(0.01*($I$6-$H$6)))*(1/1000000)</f>
        <v>9908.8593994982693</v>
      </c>
      <c r="U6" s="145">
        <v>1000</v>
      </c>
      <c r="V6" s="145">
        <v>5008</v>
      </c>
      <c r="W6" s="145">
        <v>9239</v>
      </c>
      <c r="X6" s="146">
        <f t="shared" ref="X6:X10" si="2">(4*$G$6*U6^2*($D$6/1000)^2) *(1-(0.01*($I$6-$H$6)))*(1/1000000)</f>
        <v>9713.6157234567909</v>
      </c>
      <c r="Y6" s="147">
        <v>1000</v>
      </c>
      <c r="Z6" s="147">
        <v>5008</v>
      </c>
      <c r="AA6" s="147">
        <v>9239</v>
      </c>
      <c r="AB6" s="148">
        <f t="shared" ref="AB6:AB10" si="3">(4*$G$6*Y6^2*($D$6/1000)^2) *(1-(0.01*($I$6-$H$6)))*(1/1000000)</f>
        <v>9713.6157234567909</v>
      </c>
      <c r="AC6" s="149">
        <v>1020</v>
      </c>
      <c r="AD6" s="150">
        <f>(2*AC6*($D$6/1000))</f>
        <v>5108.16</v>
      </c>
      <c r="AE6" s="151">
        <f>(4*$G$6*AC6^2*($D$6/1000)^2) *(1/1000000)</f>
        <v>9611.9895365079337</v>
      </c>
      <c r="AF6" s="152">
        <f t="shared" ref="AF6:AF10" si="4">(4*$G$6*AC6^2*($D$6/1000)^2) *(1-(0.01*($I$6-$H$6)))*(1/1000000)</f>
        <v>10106.045798684443</v>
      </c>
      <c r="AG6" s="153">
        <v>1020</v>
      </c>
      <c r="AH6" s="211">
        <f>(2*AG6*($D$6/1000))</f>
        <v>5108.16</v>
      </c>
      <c r="AI6" s="154">
        <f>(4*$G$6*AG6^2*($D$6/1000)^2) *(1/1000000)</f>
        <v>9611.9895365079337</v>
      </c>
      <c r="AJ6" s="154">
        <f>(4*$G$6*AG6^2*($D$6/1000)^2) *(1-(0.01*($I$6-$H$6)))*(1/1000000)</f>
        <v>10106.045798684443</v>
      </c>
      <c r="AK6" s="155">
        <v>1010</v>
      </c>
      <c r="AL6" s="155">
        <f>(2*AK6*($D$6/1000))</f>
        <v>5058.08</v>
      </c>
      <c r="AM6" s="156">
        <f>(4*$G$6*AK6^2*($D$6/1000)^2) *(1/1000000)</f>
        <v>9424.4430278659584</v>
      </c>
      <c r="AN6" s="157">
        <f t="shared" ref="AN6" si="5">(4*$G$6*AK6^2*($D$6/1000)^2) *(1-(0.01*($I$6-$H$6)))*(1/1000000)</f>
        <v>9908.8593994982693</v>
      </c>
      <c r="AO6" s="158">
        <v>1005</v>
      </c>
      <c r="AP6" s="158">
        <f>(2*AO6*($D$6/1000))</f>
        <v>5033.04</v>
      </c>
      <c r="AQ6" s="159">
        <f>(4*$G$6*AO6^2*($D$6/1000)^2)*(1/1000000)</f>
        <v>9331.3626793650783</v>
      </c>
      <c r="AR6" s="160">
        <f t="shared" ref="AR6:AR10" si="6">(4*$G$6*AO6^2*($D$6/1000)^2) *(1-(0.01*($I$6-$H$6)))*(1/1000000)</f>
        <v>9810.9947210844439</v>
      </c>
      <c r="AS6" s="162">
        <v>1004</v>
      </c>
      <c r="AT6" s="162">
        <f>(2*AS6*($D$6/1000))</f>
        <v>5028.0320000000002</v>
      </c>
      <c r="AU6" s="163">
        <f>(4*$G$6*AS6^2*($D$6/1000)^2) *(1/1000000)</f>
        <v>9312.80204213051</v>
      </c>
      <c r="AV6" s="164">
        <f t="shared" ref="AV6" si="7">(4*$G$6*AS6^2*($D$6/1000)^2) *(1-(0.01*($I$6-$H$6)))*(1/1000000)</f>
        <v>9791.4800670960194</v>
      </c>
      <c r="AW6" s="165">
        <v>1004</v>
      </c>
      <c r="AX6" s="165">
        <f>(2*AW6*($D$6/1000))</f>
        <v>5028.0320000000002</v>
      </c>
      <c r="AY6" s="166">
        <f>(4*$G$6*AW6^2*($D$6/1000)^2) *(1/1000000)</f>
        <v>9312.80204213051</v>
      </c>
      <c r="AZ6" s="167">
        <f t="shared" ref="AZ6" si="8">(4*$G$6*AW6^2*($D$6/1000)^2) *(1-(0.01*($I$6-$H$6)))*(1/1000000)</f>
        <v>9791.4800670960194</v>
      </c>
      <c r="BA6" s="168">
        <v>1001</v>
      </c>
      <c r="BB6" s="169">
        <f>(2*BA6*($D$6/1000))</f>
        <v>5013.0079999999998</v>
      </c>
      <c r="BC6" s="170">
        <f>(4*$G$6*BA6^2*($D$6/1000)^2) *(1/1000000)</f>
        <v>9257.2309953580225</v>
      </c>
      <c r="BD6" s="171">
        <f t="shared" ref="BD6" si="9">(4*$G$6*BA6^2*($D$6/1000)^2) *(1-(0.01*($I$6-$H$6)))*(1/1000000)</f>
        <v>9733.0526685194254</v>
      </c>
      <c r="BE6" s="173">
        <v>1001</v>
      </c>
      <c r="BF6" s="173">
        <f>(2*BE6*($D$6/1000))</f>
        <v>5013.0079999999998</v>
      </c>
      <c r="BG6" s="174">
        <f>(4*$G$6*BE6^2*($D$6/1000)^2) *(1/1000000)</f>
        <v>9257.2309953580225</v>
      </c>
      <c r="BH6" s="174">
        <f>(4*$G$6*BE6^2*($D$6/1000)^2) *(1-(0.01*($I$6-$H$6)))*(1/1000000)</f>
        <v>9733.0526685194254</v>
      </c>
    </row>
    <row r="7" spans="1:60" x14ac:dyDescent="0.3">
      <c r="A7" s="1"/>
      <c r="B7" s="560"/>
      <c r="C7" s="560"/>
      <c r="D7" s="560"/>
      <c r="E7" s="560"/>
      <c r="F7" s="560"/>
      <c r="G7" s="557"/>
      <c r="H7" s="560"/>
      <c r="I7" s="560"/>
      <c r="J7" s="560"/>
      <c r="K7" s="560"/>
      <c r="L7" s="175">
        <v>2</v>
      </c>
      <c r="M7" s="176">
        <v>1012</v>
      </c>
      <c r="N7" s="176">
        <v>4256.8</v>
      </c>
      <c r="O7" s="177">
        <f t="shared" ref="O7:O10" si="10">(4*$G$6*M7^2*($D$6/1000)^2) *(1/1000000)</f>
        <v>9461.804509686066</v>
      </c>
      <c r="P7" s="178">
        <f t="shared" ref="P7:P10" si="11">(4*$G$6*M7^2*($D$6/1000)^2) *(1-(0.01*($I$6-$H$6)))*(1/1000000)</f>
        <v>9948.1412614839301</v>
      </c>
      <c r="Q7" s="179">
        <v>1002.5</v>
      </c>
      <c r="R7" s="179">
        <v>5020.5</v>
      </c>
      <c r="S7" s="179">
        <v>9285</v>
      </c>
      <c r="T7" s="180">
        <f t="shared" si="1"/>
        <v>9762.2445121723449</v>
      </c>
      <c r="U7" s="181">
        <v>1035</v>
      </c>
      <c r="V7" s="181">
        <v>5183.3</v>
      </c>
      <c r="W7" s="181">
        <v>9897</v>
      </c>
      <c r="X7" s="182">
        <f t="shared" si="2"/>
        <v>10405.46800336</v>
      </c>
      <c r="Y7" s="183">
        <v>1000</v>
      </c>
      <c r="Z7" s="183">
        <v>5008</v>
      </c>
      <c r="AA7" s="183">
        <v>9239</v>
      </c>
      <c r="AB7" s="184">
        <f t="shared" si="3"/>
        <v>9713.6157234567909</v>
      </c>
      <c r="AC7" s="185">
        <v>1020</v>
      </c>
      <c r="AD7" s="186">
        <f t="shared" ref="AD7:AD10" si="12">(2*AC7*($D$6/1000))</f>
        <v>5108.16</v>
      </c>
      <c r="AE7" s="187">
        <f t="shared" ref="AE7:AE10" si="13">(4*$G$6*AC7^2*($D$6/1000)^2) *(1/1000000)</f>
        <v>9611.9895365079337</v>
      </c>
      <c r="AF7" s="188">
        <f t="shared" si="4"/>
        <v>10106.045798684443</v>
      </c>
      <c r="AG7" s="189">
        <v>1015</v>
      </c>
      <c r="AH7" s="212">
        <f>(2*AG7*($D$6/1000))</f>
        <v>5083.12</v>
      </c>
      <c r="AI7" s="190">
        <f>(4*$G$6*AG7^2*($D$6/1000)^2) *(1/1000000)</f>
        <v>9517.9853135802459</v>
      </c>
      <c r="AJ7" s="190">
        <f t="shared" ref="AJ7:AJ10" si="14">(4*$G$6*AG7^2*($D$6/1000)^2) *(1-(0.01*($I$6-$H$6)))*(1/1000000)</f>
        <v>10007.209758698271</v>
      </c>
      <c r="AK7" s="191">
        <v>1025</v>
      </c>
      <c r="AL7" s="191">
        <f t="shared" ref="AL7:AL10" si="15">(2*AK7*($D$6/1000))</f>
        <v>5133.2</v>
      </c>
      <c r="AM7" s="192">
        <f t="shared" ref="AM7:AM10" si="16">(4*$G$6*AK7^2*($D$6/1000)^2) *(1/1000000)</f>
        <v>9706.4556966490291</v>
      </c>
      <c r="AN7" s="193">
        <f t="shared" ref="AN7:AN10" si="17">(4*$G$6*AK7^2*($D$6/1000)^2) *(1-(0.01*($I$6-$H$6)))*(1/1000000)</f>
        <v>10205.367519456788</v>
      </c>
      <c r="AO7" s="194">
        <v>1039</v>
      </c>
      <c r="AP7" s="194">
        <f t="shared" ref="AP7:AP10" si="18">(2*AO7*($D$6/1000))</f>
        <v>5203.3119999999999</v>
      </c>
      <c r="AQ7" s="195">
        <f t="shared" ref="AQ7:AQ10" si="19">(4*$G$6*AO7^2*($D$6/1000)^2)*(1/1000000)</f>
        <v>9973.4184510193991</v>
      </c>
      <c r="AR7" s="196">
        <f t="shared" si="6"/>
        <v>10486.052159401797</v>
      </c>
      <c r="AS7" s="198">
        <v>1004</v>
      </c>
      <c r="AT7" s="198">
        <f t="shared" ref="AT7:AT10" si="20">(2*AS7*($D$6/1000))</f>
        <v>5028.0320000000002</v>
      </c>
      <c r="AU7" s="199">
        <f t="shared" ref="AU7:AU10" si="21">(4*$G$6*AS7^2*($D$6/1000)^2) *(1/1000000)</f>
        <v>9312.80204213051</v>
      </c>
      <c r="AV7" s="200">
        <f t="shared" ref="AV7:AV10" si="22">(4*$G$6*AS7^2*($D$6/1000)^2) *(1-(0.01*($I$6-$H$6)))*(1/1000000)</f>
        <v>9791.4800670960194</v>
      </c>
      <c r="AW7" s="201">
        <v>1004</v>
      </c>
      <c r="AX7" s="201">
        <f t="shared" ref="AX7:AX10" si="23">(2*AW7*($D$6/1000))</f>
        <v>5028.0320000000002</v>
      </c>
      <c r="AY7" s="202">
        <f t="shared" ref="AY7:AY10" si="24">(4*$G$6*AW7^2*($D$6/1000)^2) *(1/1000000)</f>
        <v>9312.80204213051</v>
      </c>
      <c r="AZ7" s="203">
        <f t="shared" ref="AZ7:AZ10" si="25">(4*$G$6*AW7^2*($D$6/1000)^2) *(1-(0.01*($I$6-$H$6)))*(1/1000000)</f>
        <v>9791.4800670960194</v>
      </c>
      <c r="BA7" s="204">
        <v>1001</v>
      </c>
      <c r="BB7" s="205">
        <f t="shared" ref="BB7:BB10" si="26">(2*BA7*($D$6/1000))</f>
        <v>5013.0079999999998</v>
      </c>
      <c r="BC7" s="206">
        <f t="shared" ref="BC7:BC10" si="27">(4*$G$6*BA7^2*($D$6/1000)^2) *(1/1000000)</f>
        <v>9257.2309953580225</v>
      </c>
      <c r="BD7" s="207">
        <f t="shared" ref="BD7:BD10" si="28">(4*$G$6*BA7^2*($D$6/1000)^2) *(1-(0.01*($I$6-$H$6)))*(1/1000000)</f>
        <v>9733.0526685194254</v>
      </c>
      <c r="BE7" s="209">
        <v>1001</v>
      </c>
      <c r="BF7" s="209">
        <f t="shared" ref="BF7:BF10" si="29">(2*BE7*($D$6/1000))</f>
        <v>5013.0079999999998</v>
      </c>
      <c r="BG7" s="210">
        <f t="shared" ref="BG7:BG10" si="30">(4*$G$6*BE7^2*($D$6/1000)^2) *(1/1000000)</f>
        <v>9257.2309953580225</v>
      </c>
      <c r="BH7" s="210">
        <f t="shared" ref="BH7:BH10" si="31">(4*$G$6*BE7^2*($D$6/1000)^2) *(1-(0.01*($I$6-$H$6)))*(1/1000000)</f>
        <v>9733.0526685194254</v>
      </c>
    </row>
    <row r="8" spans="1:60" x14ac:dyDescent="0.3">
      <c r="A8" s="1"/>
      <c r="B8" s="560"/>
      <c r="C8" s="560"/>
      <c r="D8" s="560"/>
      <c r="E8" s="560"/>
      <c r="F8" s="560"/>
      <c r="G8" s="557"/>
      <c r="H8" s="560"/>
      <c r="I8" s="560"/>
      <c r="J8" s="560"/>
      <c r="K8" s="560"/>
      <c r="L8" s="175">
        <v>3</v>
      </c>
      <c r="M8" s="176">
        <v>1022.5</v>
      </c>
      <c r="N8" s="176">
        <v>4807.7</v>
      </c>
      <c r="O8" s="177">
        <f t="shared" si="10"/>
        <v>9659.1648744268077</v>
      </c>
      <c r="P8" s="178">
        <f t="shared" si="11"/>
        <v>10155.645948972347</v>
      </c>
      <c r="Q8" s="179">
        <v>1002.5</v>
      </c>
      <c r="R8" s="179">
        <v>5020.5</v>
      </c>
      <c r="S8" s="179">
        <v>9285</v>
      </c>
      <c r="T8" s="180">
        <f t="shared" si="1"/>
        <v>9762.2445121723449</v>
      </c>
      <c r="U8" s="181">
        <v>1032.5</v>
      </c>
      <c r="V8" s="181">
        <v>5170.8</v>
      </c>
      <c r="W8" s="181">
        <v>9849</v>
      </c>
      <c r="X8" s="182">
        <f t="shared" si="2"/>
        <v>10355.260752089382</v>
      </c>
      <c r="Y8" s="183">
        <v>1000</v>
      </c>
      <c r="Z8" s="183">
        <v>5008</v>
      </c>
      <c r="AA8" s="183">
        <v>9239</v>
      </c>
      <c r="AB8" s="184">
        <f t="shared" si="3"/>
        <v>9713.6157234567909</v>
      </c>
      <c r="AC8" s="185">
        <v>1025</v>
      </c>
      <c r="AD8" s="186">
        <f t="shared" si="12"/>
        <v>5133.2</v>
      </c>
      <c r="AE8" s="187">
        <f t="shared" si="13"/>
        <v>9706.4556966490291</v>
      </c>
      <c r="AF8" s="188">
        <f t="shared" si="4"/>
        <v>10205.367519456788</v>
      </c>
      <c r="AG8" s="189">
        <v>1010</v>
      </c>
      <c r="AH8" s="212">
        <f>(2*AG8*($D$6/1000))</f>
        <v>5058.08</v>
      </c>
      <c r="AI8" s="190">
        <f>(4*$G$6*AG8^2*($D$6/1000)^2) *(1/1000000)</f>
        <v>9424.4430278659584</v>
      </c>
      <c r="AJ8" s="190">
        <f t="shared" si="14"/>
        <v>9908.8593994982693</v>
      </c>
      <c r="AK8" s="191">
        <v>1020</v>
      </c>
      <c r="AL8" s="191">
        <f t="shared" si="15"/>
        <v>5108.16</v>
      </c>
      <c r="AM8" s="192">
        <f t="shared" si="16"/>
        <v>9611.9895365079337</v>
      </c>
      <c r="AN8" s="193">
        <f t="shared" si="17"/>
        <v>10106.045798684443</v>
      </c>
      <c r="AO8" s="194">
        <v>1005</v>
      </c>
      <c r="AP8" s="194">
        <f t="shared" si="18"/>
        <v>5033.04</v>
      </c>
      <c r="AQ8" s="195">
        <f t="shared" si="19"/>
        <v>9331.3626793650783</v>
      </c>
      <c r="AR8" s="196">
        <f t="shared" si="6"/>
        <v>9810.9947210844439</v>
      </c>
      <c r="AS8" s="198">
        <v>1004</v>
      </c>
      <c r="AT8" s="198">
        <f t="shared" si="20"/>
        <v>5028.0320000000002</v>
      </c>
      <c r="AU8" s="199">
        <f t="shared" si="21"/>
        <v>9312.80204213051</v>
      </c>
      <c r="AV8" s="200">
        <f t="shared" si="22"/>
        <v>9791.4800670960194</v>
      </c>
      <c r="AW8" s="201">
        <v>1004</v>
      </c>
      <c r="AX8" s="201">
        <f t="shared" si="23"/>
        <v>5028.0320000000002</v>
      </c>
      <c r="AY8" s="202">
        <f t="shared" si="24"/>
        <v>9312.80204213051</v>
      </c>
      <c r="AZ8" s="203">
        <f t="shared" si="25"/>
        <v>9791.4800670960194</v>
      </c>
      <c r="BA8" s="204">
        <v>1001</v>
      </c>
      <c r="BB8" s="205">
        <f t="shared" si="26"/>
        <v>5013.0079999999998</v>
      </c>
      <c r="BC8" s="206">
        <f t="shared" si="27"/>
        <v>9257.2309953580225</v>
      </c>
      <c r="BD8" s="207">
        <f t="shared" si="28"/>
        <v>9733.0526685194254</v>
      </c>
      <c r="BE8" s="209">
        <v>1001</v>
      </c>
      <c r="BF8" s="209">
        <f t="shared" si="29"/>
        <v>5013.0079999999998</v>
      </c>
      <c r="BG8" s="210">
        <f t="shared" si="30"/>
        <v>9257.2309953580225</v>
      </c>
      <c r="BH8" s="210">
        <f t="shared" si="31"/>
        <v>9733.0526685194254</v>
      </c>
    </row>
    <row r="9" spans="1:60" x14ac:dyDescent="0.3">
      <c r="A9" s="1"/>
      <c r="B9" s="560"/>
      <c r="C9" s="560"/>
      <c r="D9" s="560"/>
      <c r="E9" s="560"/>
      <c r="F9" s="560"/>
      <c r="G9" s="557"/>
      <c r="H9" s="560"/>
      <c r="I9" s="560"/>
      <c r="J9" s="560"/>
      <c r="K9" s="560"/>
      <c r="L9" s="175">
        <v>4</v>
      </c>
      <c r="M9" s="176">
        <v>1020</v>
      </c>
      <c r="N9" s="176">
        <v>4797.7</v>
      </c>
      <c r="O9" s="177">
        <f t="shared" si="10"/>
        <v>9611.9895365079337</v>
      </c>
      <c r="P9" s="178">
        <f t="shared" si="11"/>
        <v>10106.045798684443</v>
      </c>
      <c r="Q9" s="179">
        <v>1005</v>
      </c>
      <c r="R9" s="179">
        <v>5033</v>
      </c>
      <c r="S9" s="179">
        <v>9331</v>
      </c>
      <c r="T9" s="180">
        <f t="shared" si="1"/>
        <v>9810.9947210844439</v>
      </c>
      <c r="U9" s="181">
        <v>1032.5</v>
      </c>
      <c r="V9" s="181">
        <v>5170.8</v>
      </c>
      <c r="W9" s="181">
        <v>9849</v>
      </c>
      <c r="X9" s="182">
        <f t="shared" si="2"/>
        <v>10355.260752089382</v>
      </c>
      <c r="Y9" s="183">
        <v>1000</v>
      </c>
      <c r="Z9" s="183">
        <v>5008</v>
      </c>
      <c r="AA9" s="183">
        <v>9239</v>
      </c>
      <c r="AB9" s="184">
        <f t="shared" si="3"/>
        <v>9713.6157234567909</v>
      </c>
      <c r="AC9" s="185">
        <v>1020</v>
      </c>
      <c r="AD9" s="186">
        <f t="shared" si="12"/>
        <v>5108.16</v>
      </c>
      <c r="AE9" s="187">
        <f t="shared" si="13"/>
        <v>9611.9895365079337</v>
      </c>
      <c r="AF9" s="188">
        <f t="shared" si="4"/>
        <v>10106.045798684443</v>
      </c>
      <c r="AG9" s="189">
        <v>1010</v>
      </c>
      <c r="AH9" s="212">
        <f>(2*AG9*($D$6/1000))</f>
        <v>5058.08</v>
      </c>
      <c r="AI9" s="190">
        <f>(4*$G$6*AG9^2*($D$6/1000)^2) *(1/1000000)</f>
        <v>9424.4430278659584</v>
      </c>
      <c r="AJ9" s="190">
        <f t="shared" si="14"/>
        <v>9908.8593994982693</v>
      </c>
      <c r="AK9" s="191">
        <v>1005</v>
      </c>
      <c r="AL9" s="191">
        <f t="shared" si="15"/>
        <v>5033.04</v>
      </c>
      <c r="AM9" s="192">
        <f t="shared" si="16"/>
        <v>9331.3626793650783</v>
      </c>
      <c r="AN9" s="193">
        <f t="shared" si="17"/>
        <v>9810.9947210844439</v>
      </c>
      <c r="AO9" s="194">
        <v>1020</v>
      </c>
      <c r="AP9" s="194">
        <f t="shared" si="18"/>
        <v>5108.16</v>
      </c>
      <c r="AQ9" s="195">
        <f t="shared" si="19"/>
        <v>9611.9895365079337</v>
      </c>
      <c r="AR9" s="196">
        <f t="shared" si="6"/>
        <v>10106.045798684443</v>
      </c>
      <c r="AS9" s="198">
        <v>1004</v>
      </c>
      <c r="AT9" s="198">
        <f t="shared" si="20"/>
        <v>5028.0320000000002</v>
      </c>
      <c r="AU9" s="199">
        <f t="shared" si="21"/>
        <v>9312.80204213051</v>
      </c>
      <c r="AV9" s="200">
        <f t="shared" si="22"/>
        <v>9791.4800670960194</v>
      </c>
      <c r="AW9" s="201">
        <v>1004</v>
      </c>
      <c r="AX9" s="201">
        <f t="shared" si="23"/>
        <v>5028.0320000000002</v>
      </c>
      <c r="AY9" s="202">
        <f t="shared" si="24"/>
        <v>9312.80204213051</v>
      </c>
      <c r="AZ9" s="203">
        <f t="shared" si="25"/>
        <v>9791.4800670960194</v>
      </c>
      <c r="BA9" s="204">
        <v>1001</v>
      </c>
      <c r="BB9" s="205">
        <f t="shared" si="26"/>
        <v>5013.0079999999998</v>
      </c>
      <c r="BC9" s="206">
        <f t="shared" si="27"/>
        <v>9257.2309953580225</v>
      </c>
      <c r="BD9" s="207">
        <f t="shared" si="28"/>
        <v>9733.0526685194254</v>
      </c>
      <c r="BE9" s="209">
        <v>1001</v>
      </c>
      <c r="BF9" s="209">
        <f t="shared" si="29"/>
        <v>5013.0079999999998</v>
      </c>
      <c r="BG9" s="210">
        <f t="shared" si="30"/>
        <v>9257.2309953580225</v>
      </c>
      <c r="BH9" s="210">
        <f t="shared" si="31"/>
        <v>9733.0526685194254</v>
      </c>
    </row>
    <row r="10" spans="1:60" ht="15" thickBot="1" x14ac:dyDescent="0.35">
      <c r="A10" s="1"/>
      <c r="B10" s="561"/>
      <c r="C10" s="561"/>
      <c r="D10" s="561"/>
      <c r="E10" s="561"/>
      <c r="F10" s="561"/>
      <c r="G10" s="558"/>
      <c r="H10" s="561"/>
      <c r="I10" s="561"/>
      <c r="J10" s="561"/>
      <c r="K10" s="561"/>
      <c r="L10" s="83">
        <v>5</v>
      </c>
      <c r="M10" s="107">
        <v>1020</v>
      </c>
      <c r="N10" s="107">
        <v>4795.2</v>
      </c>
      <c r="O10" s="106">
        <f t="shared" si="10"/>
        <v>9611.9895365079337</v>
      </c>
      <c r="P10" s="8">
        <f t="shared" si="11"/>
        <v>10106.045798684443</v>
      </c>
      <c r="Q10" s="104">
        <v>1025</v>
      </c>
      <c r="R10" s="104">
        <v>5133.2</v>
      </c>
      <c r="S10" s="104">
        <v>9706</v>
      </c>
      <c r="T10" s="5">
        <f t="shared" si="1"/>
        <v>10205.367519456788</v>
      </c>
      <c r="U10" s="101">
        <v>1000</v>
      </c>
      <c r="V10" s="101">
        <v>5008</v>
      </c>
      <c r="W10" s="101">
        <v>9239</v>
      </c>
      <c r="X10" s="11">
        <f t="shared" si="2"/>
        <v>9713.6157234567909</v>
      </c>
      <c r="Y10" s="102">
        <v>1000</v>
      </c>
      <c r="Z10" s="102">
        <v>5008</v>
      </c>
      <c r="AA10" s="102">
        <v>9239</v>
      </c>
      <c r="AB10" s="36">
        <f t="shared" si="3"/>
        <v>9713.6157234567909</v>
      </c>
      <c r="AC10" s="110">
        <v>1015</v>
      </c>
      <c r="AD10" s="111">
        <f t="shared" si="12"/>
        <v>5083.12</v>
      </c>
      <c r="AE10" s="112">
        <f t="shared" si="13"/>
        <v>9517.9853135802459</v>
      </c>
      <c r="AF10" s="37">
        <f t="shared" si="4"/>
        <v>10007.209758698271</v>
      </c>
      <c r="AG10" s="98">
        <v>1015</v>
      </c>
      <c r="AH10" s="213">
        <f>(2*AG10*($D$6/1000))</f>
        <v>5083.12</v>
      </c>
      <c r="AI10" s="113">
        <f>(4*$G$6*AG10^2*($D$6/1000)^2)*(1/1000000)</f>
        <v>9517.9853135802459</v>
      </c>
      <c r="AJ10" s="113">
        <f t="shared" si="14"/>
        <v>10007.209758698271</v>
      </c>
      <c r="AK10" s="115">
        <v>1035</v>
      </c>
      <c r="AL10" s="115">
        <f t="shared" si="15"/>
        <v>5183.28</v>
      </c>
      <c r="AM10" s="116">
        <f t="shared" si="16"/>
        <v>9896.7738285714277</v>
      </c>
      <c r="AN10" s="44">
        <f t="shared" si="17"/>
        <v>10405.46800336</v>
      </c>
      <c r="AO10" s="118">
        <v>1005</v>
      </c>
      <c r="AP10" s="118">
        <f t="shared" si="18"/>
        <v>5033.04</v>
      </c>
      <c r="AQ10" s="119">
        <f t="shared" si="19"/>
        <v>9331.3626793650783</v>
      </c>
      <c r="AR10" s="49">
        <f t="shared" si="6"/>
        <v>9810.9947210844439</v>
      </c>
      <c r="AS10" s="121">
        <v>1004</v>
      </c>
      <c r="AT10" s="121">
        <f t="shared" si="20"/>
        <v>5028.0320000000002</v>
      </c>
      <c r="AU10" s="122">
        <f t="shared" si="21"/>
        <v>9312.80204213051</v>
      </c>
      <c r="AV10" s="72">
        <f t="shared" si="22"/>
        <v>9791.4800670960194</v>
      </c>
      <c r="AW10" s="123">
        <v>1004</v>
      </c>
      <c r="AX10" s="123">
        <f t="shared" si="23"/>
        <v>5028.0320000000002</v>
      </c>
      <c r="AY10" s="124">
        <f t="shared" si="24"/>
        <v>9312.80204213051</v>
      </c>
      <c r="AZ10" s="75">
        <f t="shared" si="25"/>
        <v>9791.4800670960194</v>
      </c>
      <c r="BA10" s="125">
        <v>1001</v>
      </c>
      <c r="BB10" s="126">
        <f t="shared" si="26"/>
        <v>5013.0079999999998</v>
      </c>
      <c r="BC10" s="127">
        <f t="shared" si="27"/>
        <v>9257.2309953580225</v>
      </c>
      <c r="BD10" s="58">
        <f t="shared" si="28"/>
        <v>9733.0526685194254</v>
      </c>
      <c r="BE10" s="129">
        <v>1001</v>
      </c>
      <c r="BF10" s="129">
        <f t="shared" si="29"/>
        <v>5013.0079999999998</v>
      </c>
      <c r="BG10" s="63">
        <f t="shared" si="30"/>
        <v>9257.2309953580225</v>
      </c>
      <c r="BH10" s="63">
        <f t="shared" si="31"/>
        <v>9733.0526685194254</v>
      </c>
    </row>
    <row r="11" spans="1:60" x14ac:dyDescent="0.3">
      <c r="A11" s="1"/>
      <c r="B11" s="559" t="s">
        <v>25</v>
      </c>
      <c r="C11" s="559">
        <v>2.4420000000000002</v>
      </c>
      <c r="D11" s="559">
        <v>2544</v>
      </c>
      <c r="E11" s="559">
        <v>110</v>
      </c>
      <c r="F11" s="559">
        <v>26</v>
      </c>
      <c r="G11" s="559">
        <v>335.63</v>
      </c>
      <c r="H11" s="559">
        <v>12</v>
      </c>
      <c r="I11" s="559">
        <v>7.36</v>
      </c>
      <c r="J11" s="559" t="s">
        <v>18</v>
      </c>
      <c r="K11" s="559" t="s">
        <v>19</v>
      </c>
      <c r="L11" s="139">
        <v>1</v>
      </c>
      <c r="M11" s="140">
        <v>935</v>
      </c>
      <c r="N11" s="140">
        <v>4757.3</v>
      </c>
      <c r="O11" s="141">
        <v>7596</v>
      </c>
      <c r="P11" s="142">
        <f>(4*$G$11*M11^2*($D$11/1000)^2) *(1-(0.01*($I$11-$H$11)))*(1/1000000)</f>
        <v>7948.3307507344907</v>
      </c>
      <c r="Q11" s="143">
        <v>932.5</v>
      </c>
      <c r="R11" s="143">
        <v>4744.6000000000004</v>
      </c>
      <c r="S11" s="143">
        <v>7500</v>
      </c>
      <c r="T11" s="144">
        <f t="shared" ref="T11:T15" si="32">(4*$G$11*Q11^2*($D$11/1000)^2) *(1-(0.01*($I$11-$H$11)))*(1/1000000)</f>
        <v>7905.8831323382055</v>
      </c>
      <c r="U11" s="145">
        <v>930</v>
      </c>
      <c r="V11" s="145">
        <v>4731.8</v>
      </c>
      <c r="W11" s="145">
        <v>7515</v>
      </c>
      <c r="X11" s="146">
        <f t="shared" ref="X11:X15" si="33">(4*$G$11*U11^2*($D$11/1000)^2) *(1-(0.01*($I$11-$H$11)))*(1/1000000)</f>
        <v>7863.5491621839474</v>
      </c>
      <c r="Y11" s="147">
        <v>930</v>
      </c>
      <c r="Z11" s="147">
        <v>4731.8</v>
      </c>
      <c r="AA11" s="147">
        <v>7515</v>
      </c>
      <c r="AB11" s="148">
        <f t="shared" ref="AB11:AB15" si="34">(4*$G$11*Y11^2*($D$11/1000)^2) *(1-(0.01*($I$11-$H$11)))*(1/1000000)</f>
        <v>7863.5491621839474</v>
      </c>
      <c r="AC11" s="149">
        <v>947</v>
      </c>
      <c r="AD11" s="150">
        <f>(2*AC11*($D$11/1000))</f>
        <v>4818.3360000000002</v>
      </c>
      <c r="AE11" s="151">
        <f>(4*$G$11*AC11^2*($D$11/1000)^2) *(1/1000000)</f>
        <v>7792.1075139197656</v>
      </c>
      <c r="AF11" s="152">
        <f t="shared" ref="AF11:AF15" si="35">(4*$G$11*AC11^2*($D$11/1000)^2) *(1-(0.01*($I$11-$H$11)))*(1/1000000)</f>
        <v>8153.6613025656416</v>
      </c>
      <c r="AG11" s="153">
        <v>937</v>
      </c>
      <c r="AH11" s="211">
        <f>(2*AG11*($D$11/1000))</f>
        <v>4767.4560000000001</v>
      </c>
      <c r="AI11" s="154">
        <f>(4*$G$11*AG11^2*($D$11/1000)^2) *(1/1000000)</f>
        <v>7628.4123396270788</v>
      </c>
      <c r="AJ11" s="154">
        <f t="shared" ref="AJ11:AJ15" si="36">(4*$G$11*AG11^2*($D$11/1000)^2) *(1-(0.01*($I$11-$H$11)))*(1/1000000)</f>
        <v>7982.3706721857752</v>
      </c>
      <c r="AK11" s="155">
        <v>937</v>
      </c>
      <c r="AL11" s="155">
        <f>(2*AK11*($D$11/1000))</f>
        <v>4767.4560000000001</v>
      </c>
      <c r="AM11" s="156">
        <f>(4*$G$11*AK11^2*($D$11/1000)^2) *(1/1000000)</f>
        <v>7628.4123396270788</v>
      </c>
      <c r="AN11" s="157">
        <f t="shared" ref="AN11" si="37">(4*$G$11*AK11^2*($D$11/1000)^2) *(1-(0.01*($I$11-$H$11)))*(1/1000000)</f>
        <v>7982.3706721857752</v>
      </c>
      <c r="AO11" s="158">
        <v>937</v>
      </c>
      <c r="AP11" s="158">
        <f>(2*AO11*($D$11/1000))</f>
        <v>4767.4560000000001</v>
      </c>
      <c r="AQ11" s="159">
        <f>(4*$G$11*AO11^2*($D$11/1000)^2) *(1/1000000)</f>
        <v>7628.4123396270788</v>
      </c>
      <c r="AR11" s="160">
        <f t="shared" ref="AR11" si="38">(4*$G$11*AO11^2*($D$11/1000)^2) *(1-(0.01*($I$11-$H$11)))*(1/1000000)</f>
        <v>7982.3706721857752</v>
      </c>
      <c r="AS11" s="161">
        <v>933.8</v>
      </c>
      <c r="AT11" s="162">
        <f>(2*AS11*($D$11/1000))</f>
        <v>4751.1743999999999</v>
      </c>
      <c r="AU11" s="163">
        <f>(4*$G$11*AS11^2*($D$11/1000)^2) *(1/1000000)</f>
        <v>7576.3968946900504</v>
      </c>
      <c r="AV11" s="164">
        <f t="shared" ref="AV11" si="39">(4*$G$11*AS11^2*($D$11/1000)^2) *(1-(0.01*($I$11-$H$11)))*(1/1000000)</f>
        <v>7927.941710603669</v>
      </c>
      <c r="AW11" s="165">
        <v>915.5</v>
      </c>
      <c r="AX11" s="165">
        <f>(2*AW11*($D$11/1000))</f>
        <v>4658.0640000000003</v>
      </c>
      <c r="AY11" s="166">
        <f>(4*$G$11*AW11^2*($D$11/1000)^2) *(1/1000000)</f>
        <v>7282.3521393558613</v>
      </c>
      <c r="AZ11" s="167">
        <f t="shared" ref="AZ11" si="40">(4*$G$11*AW11^2*($D$11/1000)^2) *(1-(0.01*($I$11-$H$11)))*(1/1000000)</f>
        <v>7620.2532786219735</v>
      </c>
      <c r="BA11" s="168">
        <v>930.8</v>
      </c>
      <c r="BB11" s="169">
        <f>(2*BA11*($D$11/1000))</f>
        <v>4735.9103999999998</v>
      </c>
      <c r="BC11" s="170">
        <f>(4*$G$11*BA11^2*($D$11/1000)^2) *(1/1000000)</f>
        <v>7527.7940249470339</v>
      </c>
      <c r="BD11" s="171">
        <f t="shared" ref="BD11" si="41">(4*$G$11*BA11^2*($D$11/1000)^2) *(1-(0.01*($I$11-$H$11)))*(1/1000000)</f>
        <v>7877.0836677045763</v>
      </c>
      <c r="BE11" s="172">
        <v>930.8</v>
      </c>
      <c r="BF11" s="173">
        <f>(2*BE11*($D$11/1000))</f>
        <v>4735.9103999999998</v>
      </c>
      <c r="BG11" s="174">
        <f>(4*$G$11*BE11^2*($D$11/1000)^2) *(1/1000000)</f>
        <v>7527.7940249470339</v>
      </c>
      <c r="BH11" s="174">
        <f t="shared" ref="BH11" si="42">(4*$G$11*BE11^2*($D$11/1000)^2) *(1-(0.01*($I$11-$H$11)))*(1/1000000)</f>
        <v>7877.0836677045763</v>
      </c>
    </row>
    <row r="12" spans="1:60" x14ac:dyDescent="0.3">
      <c r="A12" s="1"/>
      <c r="B12" s="560"/>
      <c r="C12" s="560">
        <v>2.4420000000000002</v>
      </c>
      <c r="D12" s="560">
        <v>2544</v>
      </c>
      <c r="E12" s="560">
        <v>110</v>
      </c>
      <c r="F12" s="560">
        <v>26</v>
      </c>
      <c r="G12" s="560">
        <v>335.63</v>
      </c>
      <c r="H12" s="560">
        <v>12</v>
      </c>
      <c r="I12" s="560"/>
      <c r="J12" s="560"/>
      <c r="K12" s="560"/>
      <c r="L12" s="175">
        <v>2</v>
      </c>
      <c r="M12" s="176">
        <v>932.5</v>
      </c>
      <c r="N12" s="176">
        <v>4744.6000000000004</v>
      </c>
      <c r="O12" s="177">
        <v>7555</v>
      </c>
      <c r="P12" s="178">
        <f t="shared" ref="P12:P15" si="43">(4*$G$11*M12^2*($D$11/1000)^2) *(1-(0.01*($I$11-$H$11)))*(1/1000000)</f>
        <v>7905.8831323382055</v>
      </c>
      <c r="Q12" s="179">
        <v>932.5</v>
      </c>
      <c r="R12" s="179">
        <v>4744.6000000000004</v>
      </c>
      <c r="S12" s="179">
        <v>7500</v>
      </c>
      <c r="T12" s="180">
        <f t="shared" si="32"/>
        <v>7905.8831323382055</v>
      </c>
      <c r="U12" s="181">
        <v>930</v>
      </c>
      <c r="V12" s="181">
        <v>4731.8</v>
      </c>
      <c r="W12" s="181">
        <v>7515</v>
      </c>
      <c r="X12" s="182">
        <f t="shared" si="33"/>
        <v>7863.5491621839474</v>
      </c>
      <c r="Y12" s="183">
        <v>930</v>
      </c>
      <c r="Z12" s="183">
        <v>4731.8</v>
      </c>
      <c r="AA12" s="183">
        <v>7515</v>
      </c>
      <c r="AB12" s="184">
        <f t="shared" si="34"/>
        <v>7863.5491621839474</v>
      </c>
      <c r="AC12" s="185">
        <v>942</v>
      </c>
      <c r="AD12" s="186">
        <f t="shared" ref="AD12:AD15" si="44">(2*AC12*($D$11/1000))</f>
        <v>4792.8959999999997</v>
      </c>
      <c r="AE12" s="187">
        <f t="shared" ref="AE12:AE15" si="45">(4*$G$11*AC12^2*($D$11/1000)^2) *(1/1000000)</f>
        <v>7710.0427091854544</v>
      </c>
      <c r="AF12" s="188">
        <f t="shared" si="35"/>
        <v>8067.7886908916598</v>
      </c>
      <c r="AG12" s="189">
        <v>942</v>
      </c>
      <c r="AH12" s="212">
        <f t="shared" ref="AH12:AH15" si="46">(2*AG12*($D$11/1000))</f>
        <v>4792.8959999999997</v>
      </c>
      <c r="AI12" s="190">
        <f t="shared" ref="AI12:AI15" si="47">(4*$G$11*AG12^2*($D$11/1000)^2) *(1/1000000)</f>
        <v>7710.0427091854544</v>
      </c>
      <c r="AJ12" s="190">
        <f t="shared" si="36"/>
        <v>8067.7886908916598</v>
      </c>
      <c r="AK12" s="191">
        <v>937</v>
      </c>
      <c r="AL12" s="191">
        <f t="shared" ref="AL12:AL15" si="48">(2*AK12*($D$11/1000))</f>
        <v>4767.4560000000001</v>
      </c>
      <c r="AM12" s="192">
        <f t="shared" ref="AM12:AM15" si="49">(4*$G$11*AK12^2*($D$11/1000)^2) *(1/1000000)</f>
        <v>7628.4123396270788</v>
      </c>
      <c r="AN12" s="193">
        <f t="shared" ref="AN12:AN15" si="50">(4*$G$11*AK12^2*($D$11/1000)^2) *(1-(0.01*($I$11-$H$11)))*(1/1000000)</f>
        <v>7982.3706721857752</v>
      </c>
      <c r="AO12" s="194">
        <v>937</v>
      </c>
      <c r="AP12" s="194">
        <f t="shared" ref="AP12:AP15" si="51">(2*AO12*($D$11/1000))</f>
        <v>4767.4560000000001</v>
      </c>
      <c r="AQ12" s="195">
        <f t="shared" ref="AQ12:AQ15" si="52">(4*$G$11*AO12^2*($D$11/1000)^2) *(1/1000000)</f>
        <v>7628.4123396270788</v>
      </c>
      <c r="AR12" s="196">
        <f t="shared" ref="AR12:AR15" si="53">(4*$G$11*AO12^2*($D$11/1000)^2) *(1-(0.01*($I$11-$H$11)))*(1/1000000)</f>
        <v>7982.3706721857752</v>
      </c>
      <c r="AS12" s="197">
        <v>936.9</v>
      </c>
      <c r="AT12" s="198">
        <f t="shared" ref="AT12:AT15" si="54">(2*AS12*($D$11/1000))</f>
        <v>4766.9471999999996</v>
      </c>
      <c r="AU12" s="199">
        <f t="shared" ref="AU12:AU15" si="55">(4*$G$11*AS12^2*($D$11/1000)^2) *(1/1000000)</f>
        <v>7626.7841634747065</v>
      </c>
      <c r="AV12" s="200">
        <f t="shared" ref="AV12:AV15" si="56">(4*$G$11*AS12^2*($D$11/1000)^2) *(1-(0.01*($I$11-$H$11)))*(1/1000000)</f>
        <v>7980.666948659933</v>
      </c>
      <c r="AW12" s="201">
        <v>933.8</v>
      </c>
      <c r="AX12" s="201">
        <f t="shared" ref="AX12:AX15" si="57">(2*AW12*($D$11/1000))</f>
        <v>4751.1743999999999</v>
      </c>
      <c r="AY12" s="202">
        <f t="shared" ref="AY12:AY15" si="58">(4*$G$11*AW12^2*($D$11/1000)^2) *(1/1000000)</f>
        <v>7576.3968946900504</v>
      </c>
      <c r="AZ12" s="203">
        <f t="shared" ref="AZ12:AZ15" si="59">(4*$G$11*AW12^2*($D$11/1000)^2) *(1-(0.01*($I$11-$H$11)))*(1/1000000)</f>
        <v>7927.941710603669</v>
      </c>
      <c r="BA12" s="204">
        <v>930.8</v>
      </c>
      <c r="BB12" s="205">
        <f t="shared" ref="BB12:BB15" si="60">(2*BA12*($D$11/1000))</f>
        <v>4735.9103999999998</v>
      </c>
      <c r="BC12" s="206">
        <f t="shared" ref="BC12:BC15" si="61">(4*$G$11*BA12^2*($D$11/1000)^2) *(1/1000000)</f>
        <v>7527.7940249470339</v>
      </c>
      <c r="BD12" s="207">
        <f t="shared" ref="BD12:BD15" si="62">(4*$G$11*BA12^2*($D$11/1000)^2) *(1-(0.01*($I$11-$H$11)))*(1/1000000)</f>
        <v>7877.0836677045763</v>
      </c>
      <c r="BE12" s="208">
        <v>930.8</v>
      </c>
      <c r="BF12" s="209">
        <f t="shared" ref="BF12:BF15" si="63">(2*BE12*($D$11/1000))</f>
        <v>4735.9103999999998</v>
      </c>
      <c r="BG12" s="210">
        <f t="shared" ref="BG12:BG15" si="64">(4*$G$11*BE12^2*($D$11/1000)^2) *(1/1000000)</f>
        <v>7527.7940249470339</v>
      </c>
      <c r="BH12" s="210">
        <f t="shared" ref="BH12:BH15" si="65">(4*$G$11*BE12^2*($D$11/1000)^2) *(1-(0.01*($I$11-$H$11)))*(1/1000000)</f>
        <v>7877.0836677045763</v>
      </c>
    </row>
    <row r="13" spans="1:60" x14ac:dyDescent="0.3">
      <c r="A13" s="1"/>
      <c r="B13" s="560"/>
      <c r="C13" s="560">
        <v>2.4420000000000002</v>
      </c>
      <c r="D13" s="560">
        <v>2544</v>
      </c>
      <c r="E13" s="560">
        <v>110</v>
      </c>
      <c r="F13" s="560">
        <v>26</v>
      </c>
      <c r="G13" s="560">
        <v>335.63</v>
      </c>
      <c r="H13" s="560">
        <v>12</v>
      </c>
      <c r="I13" s="560"/>
      <c r="J13" s="560"/>
      <c r="K13" s="560"/>
      <c r="L13" s="175">
        <v>3</v>
      </c>
      <c r="M13" s="176">
        <v>935</v>
      </c>
      <c r="N13" s="176">
        <v>4757.3</v>
      </c>
      <c r="O13" s="177">
        <v>7596</v>
      </c>
      <c r="P13" s="178">
        <f t="shared" si="43"/>
        <v>7948.3307507344907</v>
      </c>
      <c r="Q13" s="179">
        <v>945</v>
      </c>
      <c r="R13" s="179">
        <v>4808.2</v>
      </c>
      <c r="S13" s="179">
        <v>7702</v>
      </c>
      <c r="T13" s="180">
        <f t="shared" si="32"/>
        <v>8119.257706739877</v>
      </c>
      <c r="U13" s="181">
        <v>930</v>
      </c>
      <c r="V13" s="181">
        <v>4731.8</v>
      </c>
      <c r="W13" s="181">
        <v>7515</v>
      </c>
      <c r="X13" s="182">
        <f t="shared" si="33"/>
        <v>7863.5491621839474</v>
      </c>
      <c r="Y13" s="183">
        <v>930</v>
      </c>
      <c r="Z13" s="183">
        <v>4731.8</v>
      </c>
      <c r="AA13" s="183">
        <v>7515</v>
      </c>
      <c r="AB13" s="184">
        <f t="shared" si="34"/>
        <v>7863.5491621839474</v>
      </c>
      <c r="AC13" s="185">
        <v>942</v>
      </c>
      <c r="AD13" s="186">
        <f t="shared" si="44"/>
        <v>4792.8959999999997</v>
      </c>
      <c r="AE13" s="187">
        <f t="shared" si="45"/>
        <v>7710.0427091854544</v>
      </c>
      <c r="AF13" s="188">
        <f t="shared" si="35"/>
        <v>8067.7886908916598</v>
      </c>
      <c r="AG13" s="189">
        <v>947</v>
      </c>
      <c r="AH13" s="212">
        <f t="shared" si="46"/>
        <v>4818.3360000000002</v>
      </c>
      <c r="AI13" s="190">
        <f t="shared" si="47"/>
        <v>7792.1075139197656</v>
      </c>
      <c r="AJ13" s="190">
        <f t="shared" si="36"/>
        <v>8153.6613025656416</v>
      </c>
      <c r="AK13" s="191">
        <v>937</v>
      </c>
      <c r="AL13" s="191">
        <f t="shared" si="48"/>
        <v>4767.4560000000001</v>
      </c>
      <c r="AM13" s="192">
        <f t="shared" si="49"/>
        <v>7628.4123396270788</v>
      </c>
      <c r="AN13" s="193">
        <f t="shared" si="50"/>
        <v>7982.3706721857752</v>
      </c>
      <c r="AO13" s="194">
        <v>937</v>
      </c>
      <c r="AP13" s="194">
        <f t="shared" si="51"/>
        <v>4767.4560000000001</v>
      </c>
      <c r="AQ13" s="195">
        <f t="shared" si="52"/>
        <v>7628.4123396270788</v>
      </c>
      <c r="AR13" s="196">
        <f t="shared" si="53"/>
        <v>7982.3706721857752</v>
      </c>
      <c r="AS13" s="197">
        <v>912.5</v>
      </c>
      <c r="AT13" s="198">
        <f t="shared" si="54"/>
        <v>4642.8</v>
      </c>
      <c r="AU13" s="199">
        <f t="shared" si="55"/>
        <v>7234.7032892591997</v>
      </c>
      <c r="AV13" s="200">
        <f t="shared" si="56"/>
        <v>7570.3935218808265</v>
      </c>
      <c r="AW13" s="201">
        <v>933.8</v>
      </c>
      <c r="AX13" s="201">
        <f t="shared" si="57"/>
        <v>4751.1743999999999</v>
      </c>
      <c r="AY13" s="202">
        <f t="shared" si="58"/>
        <v>7576.3968946900504</v>
      </c>
      <c r="AZ13" s="203">
        <f t="shared" si="59"/>
        <v>7927.941710603669</v>
      </c>
      <c r="BA13" s="204">
        <v>930.8</v>
      </c>
      <c r="BB13" s="205">
        <f t="shared" si="60"/>
        <v>4735.9103999999998</v>
      </c>
      <c r="BC13" s="206">
        <f t="shared" si="61"/>
        <v>7527.7940249470339</v>
      </c>
      <c r="BD13" s="207">
        <f t="shared" si="62"/>
        <v>7877.0836677045763</v>
      </c>
      <c r="BE13" s="208">
        <v>930.8</v>
      </c>
      <c r="BF13" s="209">
        <f t="shared" si="63"/>
        <v>4735.9103999999998</v>
      </c>
      <c r="BG13" s="210">
        <f t="shared" si="64"/>
        <v>7527.7940249470339</v>
      </c>
      <c r="BH13" s="210">
        <f t="shared" si="65"/>
        <v>7877.0836677045763</v>
      </c>
    </row>
    <row r="14" spans="1:60" x14ac:dyDescent="0.3">
      <c r="A14" s="1"/>
      <c r="B14" s="560"/>
      <c r="C14" s="560">
        <v>2.4420000000000002</v>
      </c>
      <c r="D14" s="560">
        <v>2544</v>
      </c>
      <c r="E14" s="560">
        <v>110</v>
      </c>
      <c r="F14" s="560">
        <v>26</v>
      </c>
      <c r="G14" s="560">
        <v>335.63</v>
      </c>
      <c r="H14" s="560">
        <v>12</v>
      </c>
      <c r="I14" s="560"/>
      <c r="J14" s="560"/>
      <c r="K14" s="560"/>
      <c r="L14" s="175">
        <v>4</v>
      </c>
      <c r="M14" s="176">
        <v>935</v>
      </c>
      <c r="N14" s="176">
        <v>4757.3</v>
      </c>
      <c r="O14" s="177">
        <v>7596</v>
      </c>
      <c r="P14" s="178">
        <f t="shared" si="43"/>
        <v>7948.3307507344907</v>
      </c>
      <c r="Q14" s="179">
        <v>932.5</v>
      </c>
      <c r="R14" s="179">
        <v>4744.6000000000004</v>
      </c>
      <c r="S14" s="179">
        <v>7500</v>
      </c>
      <c r="T14" s="180">
        <f t="shared" si="32"/>
        <v>7905.8831323382055</v>
      </c>
      <c r="U14" s="181">
        <v>930</v>
      </c>
      <c r="V14" s="181">
        <v>4731.8</v>
      </c>
      <c r="W14" s="181">
        <v>7515</v>
      </c>
      <c r="X14" s="182">
        <f t="shared" si="33"/>
        <v>7863.5491621839474</v>
      </c>
      <c r="Y14" s="183">
        <v>930</v>
      </c>
      <c r="Z14" s="183">
        <v>4731.8</v>
      </c>
      <c r="AA14" s="183">
        <v>7515</v>
      </c>
      <c r="AB14" s="184">
        <f t="shared" si="34"/>
        <v>7863.5491621839474</v>
      </c>
      <c r="AC14" s="185">
        <v>942</v>
      </c>
      <c r="AD14" s="186">
        <f t="shared" si="44"/>
        <v>4792.8959999999997</v>
      </c>
      <c r="AE14" s="187">
        <f t="shared" si="45"/>
        <v>7710.0427091854544</v>
      </c>
      <c r="AF14" s="188">
        <f t="shared" si="35"/>
        <v>8067.7886908916598</v>
      </c>
      <c r="AG14" s="189">
        <v>947</v>
      </c>
      <c r="AH14" s="212">
        <f t="shared" si="46"/>
        <v>4818.3360000000002</v>
      </c>
      <c r="AI14" s="190">
        <f t="shared" si="47"/>
        <v>7792.1075139197656</v>
      </c>
      <c r="AJ14" s="190">
        <f t="shared" si="36"/>
        <v>8153.6613025656416</v>
      </c>
      <c r="AK14" s="191">
        <v>937</v>
      </c>
      <c r="AL14" s="191">
        <f t="shared" si="48"/>
        <v>4767.4560000000001</v>
      </c>
      <c r="AM14" s="192">
        <f t="shared" si="49"/>
        <v>7628.4123396270788</v>
      </c>
      <c r="AN14" s="193">
        <f t="shared" si="50"/>
        <v>7982.3706721857752</v>
      </c>
      <c r="AO14" s="194">
        <v>937</v>
      </c>
      <c r="AP14" s="194">
        <f t="shared" si="51"/>
        <v>4767.4560000000001</v>
      </c>
      <c r="AQ14" s="195">
        <f t="shared" si="52"/>
        <v>7628.4123396270788</v>
      </c>
      <c r="AR14" s="196">
        <f t="shared" si="53"/>
        <v>7982.3706721857752</v>
      </c>
      <c r="AS14" s="197">
        <v>936.9</v>
      </c>
      <c r="AT14" s="198">
        <f t="shared" si="54"/>
        <v>4766.9471999999996</v>
      </c>
      <c r="AU14" s="199">
        <f t="shared" si="55"/>
        <v>7626.7841634747065</v>
      </c>
      <c r="AV14" s="200">
        <f t="shared" si="56"/>
        <v>7980.666948659933</v>
      </c>
      <c r="AW14" s="201">
        <v>933.8</v>
      </c>
      <c r="AX14" s="201">
        <f t="shared" si="57"/>
        <v>4751.1743999999999</v>
      </c>
      <c r="AY14" s="202">
        <f t="shared" si="58"/>
        <v>7576.3968946900504</v>
      </c>
      <c r="AZ14" s="203">
        <f t="shared" si="59"/>
        <v>7927.941710603669</v>
      </c>
      <c r="BA14" s="204">
        <v>930.8</v>
      </c>
      <c r="BB14" s="205">
        <f t="shared" si="60"/>
        <v>4735.9103999999998</v>
      </c>
      <c r="BC14" s="206">
        <f t="shared" si="61"/>
        <v>7527.7940249470339</v>
      </c>
      <c r="BD14" s="207">
        <f t="shared" si="62"/>
        <v>7877.0836677045763</v>
      </c>
      <c r="BE14" s="208">
        <v>930.8</v>
      </c>
      <c r="BF14" s="209">
        <f t="shared" si="63"/>
        <v>4735.9103999999998</v>
      </c>
      <c r="BG14" s="210">
        <f t="shared" si="64"/>
        <v>7527.7940249470339</v>
      </c>
      <c r="BH14" s="210">
        <f t="shared" si="65"/>
        <v>7877.0836677045763</v>
      </c>
    </row>
    <row r="15" spans="1:60" ht="15" thickBot="1" x14ac:dyDescent="0.35">
      <c r="A15" s="1"/>
      <c r="B15" s="561"/>
      <c r="C15" s="561">
        <v>2.4420000000000002</v>
      </c>
      <c r="D15" s="561">
        <v>2544</v>
      </c>
      <c r="E15" s="561">
        <v>110</v>
      </c>
      <c r="F15" s="561">
        <v>26</v>
      </c>
      <c r="G15" s="561">
        <v>335.63</v>
      </c>
      <c r="H15" s="561">
        <v>12</v>
      </c>
      <c r="I15" s="561"/>
      <c r="J15" s="561"/>
      <c r="K15" s="561"/>
      <c r="L15" s="83">
        <v>5</v>
      </c>
      <c r="M15" s="107">
        <v>935</v>
      </c>
      <c r="N15" s="107">
        <v>4757.3</v>
      </c>
      <c r="O15" s="106">
        <v>7596</v>
      </c>
      <c r="P15" s="8">
        <f t="shared" si="43"/>
        <v>7948.3307507344907</v>
      </c>
      <c r="Q15" s="104">
        <v>932.5</v>
      </c>
      <c r="R15" s="104">
        <v>4744.6000000000004</v>
      </c>
      <c r="S15" s="104">
        <v>7500</v>
      </c>
      <c r="T15" s="5">
        <f t="shared" si="32"/>
        <v>7905.8831323382055</v>
      </c>
      <c r="U15" s="101">
        <v>930</v>
      </c>
      <c r="V15" s="101">
        <v>4731.8</v>
      </c>
      <c r="W15" s="101">
        <v>7515</v>
      </c>
      <c r="X15" s="11">
        <f t="shared" si="33"/>
        <v>7863.5491621839474</v>
      </c>
      <c r="Y15" s="102">
        <v>930</v>
      </c>
      <c r="Z15" s="102">
        <v>4731.8</v>
      </c>
      <c r="AA15" s="102">
        <v>7515</v>
      </c>
      <c r="AB15" s="36">
        <f t="shared" si="34"/>
        <v>7863.5491621839474</v>
      </c>
      <c r="AC15" s="110">
        <v>942</v>
      </c>
      <c r="AD15" s="111">
        <f t="shared" si="44"/>
        <v>4792.8959999999997</v>
      </c>
      <c r="AE15" s="112">
        <f t="shared" si="45"/>
        <v>7710.0427091854544</v>
      </c>
      <c r="AF15" s="37">
        <f t="shared" si="35"/>
        <v>8067.7886908916598</v>
      </c>
      <c r="AG15" s="98">
        <v>942</v>
      </c>
      <c r="AH15" s="213">
        <f t="shared" si="46"/>
        <v>4792.8959999999997</v>
      </c>
      <c r="AI15" s="113">
        <f t="shared" si="47"/>
        <v>7710.0427091854544</v>
      </c>
      <c r="AJ15" s="113">
        <f t="shared" si="36"/>
        <v>8067.7886908916598</v>
      </c>
      <c r="AK15" s="115">
        <v>937</v>
      </c>
      <c r="AL15" s="115">
        <f t="shared" si="48"/>
        <v>4767.4560000000001</v>
      </c>
      <c r="AM15" s="116">
        <f t="shared" si="49"/>
        <v>7628.4123396270788</v>
      </c>
      <c r="AN15" s="44">
        <f t="shared" si="50"/>
        <v>7982.3706721857752</v>
      </c>
      <c r="AO15" s="118">
        <v>937</v>
      </c>
      <c r="AP15" s="118">
        <f t="shared" si="51"/>
        <v>4767.4560000000001</v>
      </c>
      <c r="AQ15" s="119">
        <f t="shared" si="52"/>
        <v>7628.4123396270788</v>
      </c>
      <c r="AR15" s="49">
        <f t="shared" si="53"/>
        <v>7982.3706721857752</v>
      </c>
      <c r="AS15" s="120">
        <v>936.9</v>
      </c>
      <c r="AT15" s="121">
        <f t="shared" si="54"/>
        <v>4766.9471999999996</v>
      </c>
      <c r="AU15" s="122">
        <f t="shared" si="55"/>
        <v>7626.7841634747065</v>
      </c>
      <c r="AV15" s="72">
        <f t="shared" si="56"/>
        <v>7980.666948659933</v>
      </c>
      <c r="AW15" s="123">
        <v>933.8</v>
      </c>
      <c r="AX15" s="123">
        <f t="shared" si="57"/>
        <v>4751.1743999999999</v>
      </c>
      <c r="AY15" s="124">
        <f t="shared" si="58"/>
        <v>7576.3968946900504</v>
      </c>
      <c r="AZ15" s="75">
        <f t="shared" si="59"/>
        <v>7927.941710603669</v>
      </c>
      <c r="BA15" s="125">
        <v>930.8</v>
      </c>
      <c r="BB15" s="126">
        <f t="shared" si="60"/>
        <v>4735.9103999999998</v>
      </c>
      <c r="BC15" s="127">
        <f t="shared" si="61"/>
        <v>7527.7940249470339</v>
      </c>
      <c r="BD15" s="58">
        <f t="shared" si="62"/>
        <v>7877.0836677045763</v>
      </c>
      <c r="BE15" s="128">
        <v>930.9</v>
      </c>
      <c r="BF15" s="129">
        <f t="shared" si="63"/>
        <v>4736.4192000000003</v>
      </c>
      <c r="BG15" s="63">
        <f t="shared" si="64"/>
        <v>7529.4116008811143</v>
      </c>
      <c r="BH15" s="63">
        <f t="shared" si="65"/>
        <v>7878.7762991619984</v>
      </c>
    </row>
    <row r="16" spans="1:60" x14ac:dyDescent="0.3">
      <c r="A16" s="1"/>
      <c r="B16" s="559" t="s">
        <v>26</v>
      </c>
      <c r="C16" s="559">
        <v>2.7669999999999999</v>
      </c>
      <c r="D16" s="559">
        <v>2415</v>
      </c>
      <c r="E16" s="559">
        <v>97</v>
      </c>
      <c r="F16" s="559">
        <v>26</v>
      </c>
      <c r="G16" s="559">
        <v>454.3</v>
      </c>
      <c r="H16" s="559">
        <v>12</v>
      </c>
      <c r="I16" s="559">
        <v>5.67</v>
      </c>
      <c r="J16" s="559" t="s">
        <v>18</v>
      </c>
      <c r="K16" s="559" t="s">
        <v>19</v>
      </c>
      <c r="L16" s="139">
        <v>1</v>
      </c>
      <c r="M16" s="140">
        <v>1020</v>
      </c>
      <c r="N16" s="140">
        <v>4926.6000000000004</v>
      </c>
      <c r="O16" s="141">
        <v>11027</v>
      </c>
      <c r="P16" s="142">
        <f>(4*$G$16*M16^2*($D$16/1000)^2) *(1-(0.01*($I$16-$H$16)))*(1/1000000)</f>
        <v>11724.468272134558</v>
      </c>
      <c r="Q16" s="143">
        <v>1012.5</v>
      </c>
      <c r="R16" s="143">
        <v>4890.3999999999996</v>
      </c>
      <c r="S16" s="143">
        <v>10865</v>
      </c>
      <c r="T16" s="144">
        <f t="shared" ref="T16:T20" si="66">(4*$G$16*Q16^2*($D$16/1000)^2) *(1-(0.01*($I$16-$H$16)))*(1/1000000)</f>
        <v>11552.683513173242</v>
      </c>
      <c r="U16" s="145">
        <v>1004</v>
      </c>
      <c r="V16" s="145">
        <v>4849.3</v>
      </c>
      <c r="W16" s="145">
        <v>10664</v>
      </c>
      <c r="X16" s="146">
        <f t="shared" ref="X16:X20" si="67">(4*$G$16*U16^2*($D$16/1000)^2) *(1-(0.01*($I$16-$H$16)))*(1/1000000)</f>
        <v>11359.526729915402</v>
      </c>
      <c r="Y16" s="147">
        <v>1007.5</v>
      </c>
      <c r="Z16" s="147">
        <v>4866.2</v>
      </c>
      <c r="AA16" s="147">
        <v>10758</v>
      </c>
      <c r="AB16" s="148">
        <f t="shared" ref="AB16:AB20" si="68">(4*$G$16*Y16^2*($D$16/1000)^2) *(1-(0.01*($I$16-$H$16)))*(1/1000000)</f>
        <v>11438.864665087352</v>
      </c>
      <c r="AC16" s="149">
        <v>1030</v>
      </c>
      <c r="AD16" s="150">
        <f>(2*AC16*($D$16/1000))</f>
        <v>4974.8999999999996</v>
      </c>
      <c r="AE16" s="151">
        <f>(4*$G$16*AC16^2*($D$16/1000)^2) *(1/1000000)</f>
        <v>11243.756913543</v>
      </c>
      <c r="AF16" s="152">
        <f t="shared" ref="AF16:AF20" si="69">(4*$G$16*AC16^2*($D$16/1000)^2) *(1-(0.01*($I$16-$H$16)))*(1/1000000)</f>
        <v>11955.486726170273</v>
      </c>
      <c r="AG16" s="153">
        <v>1015</v>
      </c>
      <c r="AH16" s="211">
        <f>(2*AG16*($D$16/1000))</f>
        <v>4902.45</v>
      </c>
      <c r="AI16" s="154">
        <f>(4*$G$16*AG16^2*($D$16/1000)^2) *(1/1000000)</f>
        <v>10918.653469935751</v>
      </c>
      <c r="AJ16" s="154">
        <f t="shared" ref="AJ16:AJ20" si="70">(4*$G$16*AG16^2*($D$16/1000)^2) *(1-(0.01*($I$16-$H$16)))*(1/1000000)</f>
        <v>11609.804234582683</v>
      </c>
      <c r="AK16" s="155">
        <v>1010</v>
      </c>
      <c r="AL16" s="155">
        <f>(2*AK16*($D$16/1000))</f>
        <v>4878.3</v>
      </c>
      <c r="AM16" s="156">
        <f>(4*$G$16*AK16^2*($D$16/1000)^2) *(1/1000000)</f>
        <v>10811.345487326998</v>
      </c>
      <c r="AN16" s="157">
        <f t="shared" ref="AN16" si="71">(4*$G$16*AK16^2*($D$16/1000)^2) *(1-(0.01*($I$16-$H$16)))*(1/1000000)</f>
        <v>11495.703656674796</v>
      </c>
      <c r="AO16" s="158">
        <v>1010</v>
      </c>
      <c r="AP16" s="158">
        <f>(2*AO16*($D$16/1000))</f>
        <v>4878.3</v>
      </c>
      <c r="AQ16" s="159">
        <f>(4*$G$16*AO16^2*($D$16/1000)^2) *(1/1000000)</f>
        <v>10811.345487326998</v>
      </c>
      <c r="AR16" s="160">
        <f t="shared" ref="AR16" si="72">(4*$G$16*AO16^2*($D$16/1000)^2) *(1-(0.01*($I$16-$H$16)))*(1/1000000)</f>
        <v>11495.703656674796</v>
      </c>
      <c r="AS16" s="161">
        <v>1019.3</v>
      </c>
      <c r="AT16" s="162">
        <f>(2*AS16*($D$16/1000))</f>
        <v>4923.2190000000001</v>
      </c>
      <c r="AU16" s="163">
        <f>(4*$G$16*AS16^2*($D$16/1000)^2) *(1/1000000)</f>
        <v>11011.362161766881</v>
      </c>
      <c r="AV16" s="164">
        <f t="shared" ref="AV16" si="73">(4*$G$16*AS16^2*($D$16/1000)^2) *(1-(0.01*($I$16-$H$16)))*(1/1000000)</f>
        <v>11708.381386606723</v>
      </c>
      <c r="AW16" s="165">
        <v>1019.3</v>
      </c>
      <c r="AX16" s="165">
        <f>(2*AW16*($D$16/1000))</f>
        <v>4923.2190000000001</v>
      </c>
      <c r="AY16" s="166">
        <f>(4*$G$16*AW16^2*($D$16/1000)^2) *(1/1000000)</f>
        <v>11011.362161766881</v>
      </c>
      <c r="AZ16" s="167">
        <f t="shared" ref="AZ16" si="74">(4*$G$16*AW16^2*($D$16/1000)^2) *(1-(0.01*($I$16-$H$16)))*(1/1000000)</f>
        <v>11708.381386606723</v>
      </c>
      <c r="BA16" s="168">
        <v>1007.1</v>
      </c>
      <c r="BB16" s="169">
        <f>(2*BA16*($D$16/1000))</f>
        <v>4864.2930000000006</v>
      </c>
      <c r="BC16" s="170">
        <f>(4*$G$16*BA16^2*($D$16/1000)^2) *(1/1000000)</f>
        <v>10749.349664908401</v>
      </c>
      <c r="BD16" s="171">
        <f t="shared" ref="BD16" si="75">(4*$G$16*BA16^2*($D$16/1000)^2) *(1-(0.01*($I$16-$H$16)))*(1/1000000)</f>
        <v>11429.783498697101</v>
      </c>
      <c r="BE16" s="172">
        <v>1007.1</v>
      </c>
      <c r="BF16" s="173">
        <f>(2*BE16*($D$16/1000))</f>
        <v>4864.2930000000006</v>
      </c>
      <c r="BG16" s="174">
        <f>(4*$G$16*BE16^2*($D$16/1000)^2) *(1/1000000)</f>
        <v>10749.349664908401</v>
      </c>
      <c r="BH16" s="174">
        <f t="shared" ref="BH16" si="76">(4*$G$16*BE16^2*($D$16/1000)^2) *(1-(0.01*($I$16-$H$16)))*(1/1000000)</f>
        <v>11429.783498697101</v>
      </c>
    </row>
    <row r="17" spans="1:60" x14ac:dyDescent="0.3">
      <c r="A17" s="1"/>
      <c r="B17" s="560"/>
      <c r="C17" s="560">
        <v>2.7669999999999999</v>
      </c>
      <c r="D17" s="560">
        <v>2415</v>
      </c>
      <c r="E17" s="560">
        <v>97</v>
      </c>
      <c r="F17" s="560">
        <v>26</v>
      </c>
      <c r="G17" s="560">
        <v>454.3</v>
      </c>
      <c r="H17" s="560">
        <v>12</v>
      </c>
      <c r="I17" s="560"/>
      <c r="J17" s="560"/>
      <c r="K17" s="560"/>
      <c r="L17" s="175">
        <v>2</v>
      </c>
      <c r="M17" s="176">
        <v>1020</v>
      </c>
      <c r="N17" s="176">
        <v>4926.6000000000004</v>
      </c>
      <c r="O17" s="177">
        <v>11027</v>
      </c>
      <c r="P17" s="178">
        <f t="shared" ref="P17:P20" si="77">(4*$G$16*M17^2*($D$16/1000)^2) *(1-(0.01*($I$16-$H$16)))*(1/1000000)</f>
        <v>11724.468272134558</v>
      </c>
      <c r="Q17" s="179">
        <v>1012.5</v>
      </c>
      <c r="R17" s="179">
        <v>4890.3999999999996</v>
      </c>
      <c r="S17" s="179">
        <v>10865</v>
      </c>
      <c r="T17" s="180">
        <f t="shared" si="66"/>
        <v>11552.683513173242</v>
      </c>
      <c r="U17" s="181">
        <v>1006</v>
      </c>
      <c r="V17" s="181">
        <v>4859</v>
      </c>
      <c r="W17" s="181">
        <v>10707</v>
      </c>
      <c r="X17" s="182">
        <f t="shared" si="67"/>
        <v>11404.828885292163</v>
      </c>
      <c r="Y17" s="183">
        <v>1007.5</v>
      </c>
      <c r="Z17" s="183">
        <v>4866.2</v>
      </c>
      <c r="AA17" s="183">
        <v>10758</v>
      </c>
      <c r="AB17" s="184">
        <f t="shared" si="68"/>
        <v>11438.864665087352</v>
      </c>
      <c r="AC17" s="185">
        <v>1010</v>
      </c>
      <c r="AD17" s="186">
        <f t="shared" ref="AD17:AD20" si="78">(2*AC17*($D$16/1000))</f>
        <v>4878.3</v>
      </c>
      <c r="AE17" s="187">
        <f t="shared" ref="AE17:AE20" si="79">(4*$G$16*AC17^2*($D$16/1000)^2) *(1/1000000)</f>
        <v>10811.345487326998</v>
      </c>
      <c r="AF17" s="188">
        <f t="shared" si="69"/>
        <v>11495.703656674796</v>
      </c>
      <c r="AG17" s="189">
        <v>1015</v>
      </c>
      <c r="AH17" s="212">
        <f t="shared" ref="AH17:AH20" si="80">(2*AG17*($D$16/1000))</f>
        <v>4902.45</v>
      </c>
      <c r="AI17" s="190">
        <f t="shared" ref="AI17:AI20" si="81">(4*$G$16*AG17^2*($D$16/1000)^2) *(1/1000000)</f>
        <v>10918.653469935751</v>
      </c>
      <c r="AJ17" s="190">
        <f t="shared" si="70"/>
        <v>11609.804234582683</v>
      </c>
      <c r="AK17" s="191">
        <v>1015</v>
      </c>
      <c r="AL17" s="191">
        <f t="shared" ref="AL17:AL20" si="82">(2*AK17*($D$16/1000))</f>
        <v>4902.45</v>
      </c>
      <c r="AM17" s="192">
        <f t="shared" ref="AM17:AM20" si="83">(4*$G$16*AK17^2*($D$16/1000)^2) *(1/1000000)</f>
        <v>10918.653469935751</v>
      </c>
      <c r="AN17" s="193">
        <f t="shared" ref="AN17:AN20" si="84">(4*$G$16*AK17^2*($D$16/1000)^2) *(1-(0.01*($I$16-$H$16)))*(1/1000000)</f>
        <v>11609.804234582683</v>
      </c>
      <c r="AO17" s="194">
        <v>1010</v>
      </c>
      <c r="AP17" s="194">
        <f t="shared" ref="AP17:AP20" si="85">(2*AO17*($D$16/1000))</f>
        <v>4878.3</v>
      </c>
      <c r="AQ17" s="195">
        <f t="shared" ref="AQ17:AQ20" si="86">(4*$G$16*AO17^2*($D$16/1000)^2) *(1/1000000)</f>
        <v>10811.345487326998</v>
      </c>
      <c r="AR17" s="196">
        <f t="shared" ref="AR17:AR20" si="87">(4*$G$16*AO17^2*($D$16/1000)^2) *(1-(0.01*($I$16-$H$16)))*(1/1000000)</f>
        <v>11495.703656674796</v>
      </c>
      <c r="AS17" s="197">
        <v>1019.2</v>
      </c>
      <c r="AT17" s="198">
        <f t="shared" ref="AT17:AT20" si="88">(2*AS17*($D$16/1000))</f>
        <v>4922.7359999999999</v>
      </c>
      <c r="AU17" s="199">
        <f t="shared" ref="AU17:AU20" si="89">(4*$G$16*AS17^2*($D$16/1000)^2) *(1/1000000)</f>
        <v>11009.201694383695</v>
      </c>
      <c r="AV17" s="200">
        <f t="shared" ref="AV17:AV20" si="90">(4*$G$16*AS17^2*($D$16/1000)^2) *(1-(0.01*($I$16-$H$16)))*(1/1000000)</f>
        <v>11706.08416163818</v>
      </c>
      <c r="AW17" s="201">
        <v>1010.1</v>
      </c>
      <c r="AX17" s="201">
        <f t="shared" ref="AX17:AX20" si="91">(2*AW17*($D$16/1000))</f>
        <v>4878.7830000000004</v>
      </c>
      <c r="AY17" s="202">
        <f t="shared" ref="AY17:AY20" si="92">(4*$G$16*AW17^2*($D$16/1000)^2) *(1/1000000)</f>
        <v>10813.486453802732</v>
      </c>
      <c r="AZ17" s="203">
        <f t="shared" ref="AZ17:AZ20" si="93">(4*$G$16*AW17^2*($D$16/1000)^2) *(1-(0.01*($I$16-$H$16)))*(1/1000000)</f>
        <v>11497.980146328444</v>
      </c>
      <c r="BA17" s="204">
        <v>1007.1</v>
      </c>
      <c r="BB17" s="205">
        <f t="shared" ref="BB17:BB20" si="94">(2*BA17*($D$16/1000))</f>
        <v>4864.2930000000006</v>
      </c>
      <c r="BC17" s="206">
        <f t="shared" ref="BC17:BC20" si="95">(4*$G$16*BA17^2*($D$16/1000)^2) *(1/1000000)</f>
        <v>10749.349664908401</v>
      </c>
      <c r="BD17" s="207">
        <f t="shared" ref="BD17:BD20" si="96">(4*$G$16*BA17^2*($D$16/1000)^2) *(1-(0.01*($I$16-$H$16)))*(1/1000000)</f>
        <v>11429.783498697101</v>
      </c>
      <c r="BE17" s="208">
        <v>1007.1</v>
      </c>
      <c r="BF17" s="209">
        <f t="shared" ref="BF17:BF20" si="97">(2*BE17*($D$16/1000))</f>
        <v>4864.2930000000006</v>
      </c>
      <c r="BG17" s="210">
        <f t="shared" ref="BG17:BG20" si="98">(4*$G$16*BE17^2*($D$16/1000)^2) *(1/1000000)</f>
        <v>10749.349664908401</v>
      </c>
      <c r="BH17" s="210">
        <f t="shared" ref="BH17:BH20" si="99">(4*$G$16*BE17^2*($D$16/1000)^2) *(1-(0.01*($I$16-$H$16)))*(1/1000000)</f>
        <v>11429.783498697101</v>
      </c>
    </row>
    <row r="18" spans="1:60" x14ac:dyDescent="0.3">
      <c r="A18" s="1"/>
      <c r="B18" s="560"/>
      <c r="C18" s="560">
        <v>2.7669999999999999</v>
      </c>
      <c r="D18" s="560">
        <v>2415</v>
      </c>
      <c r="E18" s="560">
        <v>97</v>
      </c>
      <c r="F18" s="560">
        <v>26</v>
      </c>
      <c r="G18" s="560">
        <v>454.3</v>
      </c>
      <c r="H18" s="560">
        <v>12</v>
      </c>
      <c r="I18" s="560"/>
      <c r="J18" s="560"/>
      <c r="K18" s="560"/>
      <c r="L18" s="175">
        <v>3</v>
      </c>
      <c r="M18" s="176">
        <v>1020</v>
      </c>
      <c r="N18" s="176">
        <v>4926.6000000000004</v>
      </c>
      <c r="O18" s="177">
        <v>11027</v>
      </c>
      <c r="P18" s="178">
        <f t="shared" si="77"/>
        <v>11724.468272134558</v>
      </c>
      <c r="Q18" s="179">
        <v>1012.5</v>
      </c>
      <c r="R18" s="179">
        <v>4890.3999999999996</v>
      </c>
      <c r="S18" s="179">
        <v>10865</v>
      </c>
      <c r="T18" s="180">
        <f t="shared" si="66"/>
        <v>11552.683513173242</v>
      </c>
      <c r="U18" s="181">
        <v>1006</v>
      </c>
      <c r="V18" s="181">
        <v>4859</v>
      </c>
      <c r="W18" s="181">
        <v>10707</v>
      </c>
      <c r="X18" s="182">
        <f t="shared" si="67"/>
        <v>11404.828885292163</v>
      </c>
      <c r="Y18" s="183">
        <v>1007.5</v>
      </c>
      <c r="Z18" s="183">
        <v>4866.2</v>
      </c>
      <c r="AA18" s="183">
        <v>10758</v>
      </c>
      <c r="AB18" s="184">
        <f t="shared" si="68"/>
        <v>11438.864665087352</v>
      </c>
      <c r="AC18" s="185">
        <v>1030</v>
      </c>
      <c r="AD18" s="186">
        <f t="shared" si="78"/>
        <v>4974.8999999999996</v>
      </c>
      <c r="AE18" s="187">
        <f t="shared" si="79"/>
        <v>11243.756913543</v>
      </c>
      <c r="AF18" s="188">
        <f t="shared" si="69"/>
        <v>11955.486726170273</v>
      </c>
      <c r="AG18" s="189">
        <v>1015</v>
      </c>
      <c r="AH18" s="212">
        <f t="shared" si="80"/>
        <v>4902.45</v>
      </c>
      <c r="AI18" s="190">
        <f t="shared" si="81"/>
        <v>10918.653469935751</v>
      </c>
      <c r="AJ18" s="190">
        <f t="shared" si="70"/>
        <v>11609.804234582683</v>
      </c>
      <c r="AK18" s="191">
        <v>1010</v>
      </c>
      <c r="AL18" s="191">
        <f t="shared" si="82"/>
        <v>4878.3</v>
      </c>
      <c r="AM18" s="192">
        <f t="shared" si="83"/>
        <v>10811.345487326998</v>
      </c>
      <c r="AN18" s="193">
        <f t="shared" si="84"/>
        <v>11495.703656674796</v>
      </c>
      <c r="AO18" s="194">
        <v>1010</v>
      </c>
      <c r="AP18" s="194">
        <f t="shared" si="85"/>
        <v>4878.3</v>
      </c>
      <c r="AQ18" s="195">
        <f t="shared" si="86"/>
        <v>10811.345487326998</v>
      </c>
      <c r="AR18" s="196">
        <f t="shared" si="87"/>
        <v>11495.703656674796</v>
      </c>
      <c r="AS18" s="197">
        <v>1019.3</v>
      </c>
      <c r="AT18" s="198">
        <f t="shared" si="88"/>
        <v>4923.2190000000001</v>
      </c>
      <c r="AU18" s="199">
        <f t="shared" si="89"/>
        <v>11011.362161766881</v>
      </c>
      <c r="AV18" s="200">
        <f t="shared" si="90"/>
        <v>11708.381386606723</v>
      </c>
      <c r="AW18" s="201">
        <v>1019.3</v>
      </c>
      <c r="AX18" s="201">
        <f t="shared" si="91"/>
        <v>4923.2190000000001</v>
      </c>
      <c r="AY18" s="202">
        <f t="shared" si="92"/>
        <v>11011.362161766881</v>
      </c>
      <c r="AZ18" s="203">
        <f t="shared" si="93"/>
        <v>11708.381386606723</v>
      </c>
      <c r="BA18" s="204">
        <v>1007.1</v>
      </c>
      <c r="BB18" s="205">
        <f t="shared" si="94"/>
        <v>4864.2930000000006</v>
      </c>
      <c r="BC18" s="206">
        <f t="shared" si="95"/>
        <v>10749.349664908401</v>
      </c>
      <c r="BD18" s="207">
        <f t="shared" si="96"/>
        <v>11429.783498697101</v>
      </c>
      <c r="BE18" s="208">
        <v>1007.1</v>
      </c>
      <c r="BF18" s="209">
        <f t="shared" si="97"/>
        <v>4864.2930000000006</v>
      </c>
      <c r="BG18" s="210">
        <f t="shared" si="98"/>
        <v>10749.349664908401</v>
      </c>
      <c r="BH18" s="210">
        <f t="shared" si="99"/>
        <v>11429.783498697101</v>
      </c>
    </row>
    <row r="19" spans="1:60" x14ac:dyDescent="0.3">
      <c r="A19" s="1"/>
      <c r="B19" s="560"/>
      <c r="C19" s="560">
        <v>2.7669999999999999</v>
      </c>
      <c r="D19" s="560">
        <v>2415</v>
      </c>
      <c r="E19" s="560">
        <v>97</v>
      </c>
      <c r="F19" s="560">
        <v>26</v>
      </c>
      <c r="G19" s="560">
        <v>454.3</v>
      </c>
      <c r="H19" s="560">
        <v>12</v>
      </c>
      <c r="I19" s="560"/>
      <c r="J19" s="560"/>
      <c r="K19" s="560"/>
      <c r="L19" s="175">
        <v>4</v>
      </c>
      <c r="M19" s="176">
        <v>1020</v>
      </c>
      <c r="N19" s="176">
        <v>4926.6000000000004</v>
      </c>
      <c r="O19" s="177">
        <v>11027</v>
      </c>
      <c r="P19" s="178">
        <f t="shared" si="77"/>
        <v>11724.468272134558</v>
      </c>
      <c r="Q19" s="179">
        <v>1015</v>
      </c>
      <c r="R19" s="179">
        <v>4902.3999999999996</v>
      </c>
      <c r="S19" s="179">
        <v>10919</v>
      </c>
      <c r="T19" s="180">
        <f t="shared" si="66"/>
        <v>11609.804234582683</v>
      </c>
      <c r="U19" s="181">
        <v>1006</v>
      </c>
      <c r="V19" s="181">
        <v>4859</v>
      </c>
      <c r="W19" s="181">
        <v>10707</v>
      </c>
      <c r="X19" s="182">
        <f t="shared" si="67"/>
        <v>11404.828885292163</v>
      </c>
      <c r="Y19" s="183">
        <v>1007.5</v>
      </c>
      <c r="Z19" s="183">
        <v>4866.2</v>
      </c>
      <c r="AA19" s="183">
        <v>10758</v>
      </c>
      <c r="AB19" s="184">
        <f t="shared" si="68"/>
        <v>11438.864665087352</v>
      </c>
      <c r="AC19" s="185">
        <v>1030</v>
      </c>
      <c r="AD19" s="186">
        <f t="shared" si="78"/>
        <v>4974.8999999999996</v>
      </c>
      <c r="AE19" s="187">
        <f t="shared" si="79"/>
        <v>11243.756913543</v>
      </c>
      <c r="AF19" s="188">
        <f t="shared" si="69"/>
        <v>11955.486726170273</v>
      </c>
      <c r="AG19" s="189">
        <v>1015</v>
      </c>
      <c r="AH19" s="212">
        <f t="shared" si="80"/>
        <v>4902.45</v>
      </c>
      <c r="AI19" s="190">
        <f t="shared" si="81"/>
        <v>10918.653469935751</v>
      </c>
      <c r="AJ19" s="190">
        <f t="shared" si="70"/>
        <v>11609.804234582683</v>
      </c>
      <c r="AK19" s="191">
        <v>1015</v>
      </c>
      <c r="AL19" s="191">
        <f t="shared" si="82"/>
        <v>4902.45</v>
      </c>
      <c r="AM19" s="192">
        <f t="shared" si="83"/>
        <v>10918.653469935751</v>
      </c>
      <c r="AN19" s="193">
        <f t="shared" si="84"/>
        <v>11609.804234582683</v>
      </c>
      <c r="AO19" s="194">
        <v>1010</v>
      </c>
      <c r="AP19" s="194">
        <f t="shared" si="85"/>
        <v>4878.3</v>
      </c>
      <c r="AQ19" s="195">
        <f t="shared" si="86"/>
        <v>10811.345487326998</v>
      </c>
      <c r="AR19" s="196">
        <f t="shared" si="87"/>
        <v>11495.703656674796</v>
      </c>
      <c r="AS19" s="197">
        <v>1019.3</v>
      </c>
      <c r="AT19" s="198">
        <f t="shared" si="88"/>
        <v>4923.2190000000001</v>
      </c>
      <c r="AU19" s="199">
        <f t="shared" si="89"/>
        <v>11011.362161766881</v>
      </c>
      <c r="AV19" s="200">
        <f t="shared" si="90"/>
        <v>11708.381386606723</v>
      </c>
      <c r="AW19" s="201">
        <v>1016.2</v>
      </c>
      <c r="AX19" s="201">
        <f t="shared" si="91"/>
        <v>4908.2460000000001</v>
      </c>
      <c r="AY19" s="202">
        <f t="shared" si="92"/>
        <v>10944.486237257219</v>
      </c>
      <c r="AZ19" s="203">
        <f t="shared" si="93"/>
        <v>11637.272216075598</v>
      </c>
      <c r="BA19" s="204">
        <v>1007.1</v>
      </c>
      <c r="BB19" s="205">
        <f t="shared" si="94"/>
        <v>4864.2930000000006</v>
      </c>
      <c r="BC19" s="206">
        <f t="shared" si="95"/>
        <v>10749.349664908401</v>
      </c>
      <c r="BD19" s="207">
        <f t="shared" si="96"/>
        <v>11429.783498697101</v>
      </c>
      <c r="BE19" s="208">
        <v>1007.1</v>
      </c>
      <c r="BF19" s="209">
        <f t="shared" si="97"/>
        <v>4864.2930000000006</v>
      </c>
      <c r="BG19" s="210">
        <f t="shared" si="98"/>
        <v>10749.349664908401</v>
      </c>
      <c r="BH19" s="210">
        <f t="shared" si="99"/>
        <v>11429.783498697101</v>
      </c>
    </row>
    <row r="20" spans="1:60" ht="15" thickBot="1" x14ac:dyDescent="0.35">
      <c r="A20" s="1"/>
      <c r="B20" s="561"/>
      <c r="C20" s="561">
        <v>2.7669999999999999</v>
      </c>
      <c r="D20" s="561">
        <v>2415</v>
      </c>
      <c r="E20" s="561">
        <v>97</v>
      </c>
      <c r="F20" s="561">
        <v>26</v>
      </c>
      <c r="G20" s="561">
        <v>454.3</v>
      </c>
      <c r="H20" s="561">
        <v>12</v>
      </c>
      <c r="I20" s="561"/>
      <c r="J20" s="561"/>
      <c r="K20" s="561"/>
      <c r="L20" s="83">
        <v>5</v>
      </c>
      <c r="M20" s="107">
        <v>1020</v>
      </c>
      <c r="N20" s="107">
        <v>4926.6000000000004</v>
      </c>
      <c r="O20" s="106">
        <v>11027</v>
      </c>
      <c r="P20" s="8">
        <f t="shared" si="77"/>
        <v>11724.468272134558</v>
      </c>
      <c r="Q20" s="104">
        <v>1012.5</v>
      </c>
      <c r="R20" s="104">
        <v>4890.3999999999996</v>
      </c>
      <c r="S20" s="104">
        <v>10865</v>
      </c>
      <c r="T20" s="5">
        <f t="shared" si="66"/>
        <v>11552.683513173242</v>
      </c>
      <c r="U20" s="101">
        <v>1006</v>
      </c>
      <c r="V20" s="101">
        <v>4859</v>
      </c>
      <c r="W20" s="101">
        <v>10707</v>
      </c>
      <c r="X20" s="11">
        <f t="shared" si="67"/>
        <v>11404.828885292163</v>
      </c>
      <c r="Y20" s="102">
        <v>1007.5</v>
      </c>
      <c r="Z20" s="102">
        <v>4866.2</v>
      </c>
      <c r="AA20" s="102">
        <v>10758</v>
      </c>
      <c r="AB20" s="36">
        <f t="shared" si="68"/>
        <v>11438.864665087352</v>
      </c>
      <c r="AC20" s="110">
        <v>1030</v>
      </c>
      <c r="AD20" s="111">
        <f t="shared" si="78"/>
        <v>4974.8999999999996</v>
      </c>
      <c r="AE20" s="112">
        <f t="shared" si="79"/>
        <v>11243.756913543</v>
      </c>
      <c r="AF20" s="37">
        <f t="shared" si="69"/>
        <v>11955.486726170273</v>
      </c>
      <c r="AG20" s="98">
        <v>1015</v>
      </c>
      <c r="AH20" s="213">
        <f t="shared" si="80"/>
        <v>4902.45</v>
      </c>
      <c r="AI20" s="113">
        <f t="shared" si="81"/>
        <v>10918.653469935751</v>
      </c>
      <c r="AJ20" s="113">
        <f t="shared" si="70"/>
        <v>11609.804234582683</v>
      </c>
      <c r="AK20" s="115">
        <v>1015</v>
      </c>
      <c r="AL20" s="115">
        <f t="shared" si="82"/>
        <v>4902.45</v>
      </c>
      <c r="AM20" s="116">
        <f t="shared" si="83"/>
        <v>10918.653469935751</v>
      </c>
      <c r="AN20" s="44">
        <f t="shared" si="84"/>
        <v>11609.804234582683</v>
      </c>
      <c r="AO20" s="118">
        <v>1010</v>
      </c>
      <c r="AP20" s="118">
        <f t="shared" si="85"/>
        <v>4878.3</v>
      </c>
      <c r="AQ20" s="119">
        <f t="shared" si="86"/>
        <v>10811.345487326998</v>
      </c>
      <c r="AR20" s="49">
        <f t="shared" si="87"/>
        <v>11495.703656674796</v>
      </c>
      <c r="AS20" s="120">
        <v>1019.3</v>
      </c>
      <c r="AT20" s="121">
        <f t="shared" si="88"/>
        <v>4923.2190000000001</v>
      </c>
      <c r="AU20" s="122">
        <f t="shared" si="89"/>
        <v>11011.362161766881</v>
      </c>
      <c r="AV20" s="72">
        <f t="shared" si="90"/>
        <v>11708.381386606723</v>
      </c>
      <c r="AW20" s="123">
        <v>1016.2</v>
      </c>
      <c r="AX20" s="123">
        <f t="shared" si="91"/>
        <v>4908.2460000000001</v>
      </c>
      <c r="AY20" s="124">
        <f t="shared" si="92"/>
        <v>10944.486237257219</v>
      </c>
      <c r="AZ20" s="75">
        <f t="shared" si="93"/>
        <v>11637.272216075598</v>
      </c>
      <c r="BA20" s="125">
        <v>1007.1</v>
      </c>
      <c r="BB20" s="126">
        <f t="shared" si="94"/>
        <v>4864.2930000000006</v>
      </c>
      <c r="BC20" s="127">
        <f t="shared" si="95"/>
        <v>10749.349664908401</v>
      </c>
      <c r="BD20" s="58">
        <f t="shared" si="96"/>
        <v>11429.783498697101</v>
      </c>
      <c r="BE20" s="128">
        <v>1007.1</v>
      </c>
      <c r="BF20" s="129">
        <f t="shared" si="97"/>
        <v>4864.2930000000006</v>
      </c>
      <c r="BG20" s="63">
        <f t="shared" si="98"/>
        <v>10749.349664908401</v>
      </c>
      <c r="BH20" s="63">
        <f t="shared" si="99"/>
        <v>11429.783498697101</v>
      </c>
    </row>
    <row r="21" spans="1:60" x14ac:dyDescent="0.3">
      <c r="A21" s="1"/>
      <c r="B21" s="559" t="s">
        <v>27</v>
      </c>
      <c r="C21" s="559">
        <v>5.8250000000000002</v>
      </c>
      <c r="D21" s="559">
        <v>2672</v>
      </c>
      <c r="E21" s="559">
        <v>122</v>
      </c>
      <c r="F21" s="559">
        <v>41</v>
      </c>
      <c r="G21" s="559">
        <v>435.83</v>
      </c>
      <c r="H21" s="559">
        <v>12</v>
      </c>
      <c r="I21" s="559">
        <v>5.9</v>
      </c>
      <c r="J21" s="559" t="s">
        <v>18</v>
      </c>
      <c r="K21" s="559" t="s">
        <v>19</v>
      </c>
      <c r="L21" s="139">
        <v>1</v>
      </c>
      <c r="M21" s="140">
        <v>1000</v>
      </c>
      <c r="N21" s="140">
        <v>5344</v>
      </c>
      <c r="O21" s="141">
        <v>12447</v>
      </c>
      <c r="P21" s="142">
        <f>(4*$G$21*M21^2*($D$21/1000)^2) *(1-(0.01*($I$21-$H$21)))*(1/1000000)</f>
        <v>13205.820933191681</v>
      </c>
      <c r="Q21" s="143">
        <v>992.5</v>
      </c>
      <c r="R21" s="143">
        <v>5303.9</v>
      </c>
      <c r="S21" s="143">
        <v>10577</v>
      </c>
      <c r="T21" s="144">
        <f>(4*$G$21*Q21^2*($D$21/1000)^2) *(1-(0.01*($I$21-$H$21)))*(1/1000000)</f>
        <v>13008.476446621296</v>
      </c>
      <c r="U21" s="145">
        <v>992.5</v>
      </c>
      <c r="V21" s="145">
        <v>5303.9</v>
      </c>
      <c r="W21" s="145">
        <v>10577</v>
      </c>
      <c r="X21" s="146">
        <f t="shared" ref="X21:X25" si="100">(4*$G$21*U21^2*($D$21/1000)^2) *(1-(0.01*($I$21-$H$21)))*(1/1000000)</f>
        <v>13008.476446621296</v>
      </c>
      <c r="Y21" s="147">
        <v>992.5</v>
      </c>
      <c r="Z21" s="147">
        <v>5303.9</v>
      </c>
      <c r="AA21" s="147">
        <v>10577</v>
      </c>
      <c r="AB21" s="148">
        <f t="shared" ref="AB21:AB25" si="101">(4*$G$21*Y21^2*($D$21/1000)^2) *(1-(0.01*($I$21-$H$21)))*(1/1000000)</f>
        <v>13008.476446621296</v>
      </c>
      <c r="AC21" s="149">
        <v>996</v>
      </c>
      <c r="AD21" s="150">
        <f>(2*AC21*($D$21/1000))</f>
        <v>5322.6240000000007</v>
      </c>
      <c r="AE21" s="151">
        <f>(4*$G$21*AC21^2*($D$21/1000)^2) *(1/1000000)</f>
        <v>12347.206087522221</v>
      </c>
      <c r="AF21" s="152">
        <f t="shared" ref="AF21:AF25" si="102">(4*$G$21*AC21^2*($D$21/1000)^2) *(1-(0.01*($I$21-$H$21)))*(1/1000000)</f>
        <v>13100.385658861078</v>
      </c>
      <c r="AG21" s="153">
        <v>1005</v>
      </c>
      <c r="AH21" s="211">
        <f t="shared" ref="AH21:AH25" si="103">(2*AG21*($D$16/1000))</f>
        <v>4854.1499999999996</v>
      </c>
      <c r="AI21" s="154">
        <f t="shared" ref="AI21:AI25" si="104">(4*$G$16*AG21^2*($D$16/1000)^2) *(1/1000000)</f>
        <v>10704.567420681751</v>
      </c>
      <c r="AJ21" s="154">
        <f t="shared" ref="AJ21:AJ25" si="105">(4*$G$16*AG21^2*($D$16/1000)^2) *(1-(0.01*($I$16-$H$16)))*(1/1000000)</f>
        <v>11382.166538410906</v>
      </c>
      <c r="AK21" s="155">
        <v>996</v>
      </c>
      <c r="AL21" s="155">
        <f>(2*AK21*($D$21/1000))</f>
        <v>5322.6240000000007</v>
      </c>
      <c r="AM21" s="156">
        <f>(4*$G$21*AK21^2*($D$21/1000)^2)*(1/1000000)</f>
        <v>12347.206087522221</v>
      </c>
      <c r="AN21" s="157">
        <f t="shared" ref="AN21" si="106">(4*$G$21*AK21^2*($D$21/1000)^2) *(1-(0.01*($I$21-$H$21)))*(1/1000000)</f>
        <v>13100.385658861078</v>
      </c>
      <c r="AO21" s="158">
        <v>1000</v>
      </c>
      <c r="AP21" s="158">
        <f>(2*AO21*($D$21/1000))</f>
        <v>5344</v>
      </c>
      <c r="AQ21" s="159">
        <f>(4*$G$21*AO21^2*($D$21/1000)^2) *(1/1000000)</f>
        <v>12446.579578880001</v>
      </c>
      <c r="AR21" s="160">
        <f t="shared" ref="AR21" si="107">(4*$G$21*AO21^2*($D$21/1000)^2) *(1-(0.01*($I$21-$H$21)))*(1/1000000)</f>
        <v>13205.820933191681</v>
      </c>
      <c r="AS21" s="161">
        <v>1004</v>
      </c>
      <c r="AT21" s="162">
        <f>(2*AS21*($D$21/1000))</f>
        <v>5365.3760000000002</v>
      </c>
      <c r="AU21" s="163">
        <f>(4*$G$21*AS21^2*($D$21/1000)^2)*(1/1000000)</f>
        <v>12546.351360784303</v>
      </c>
      <c r="AV21" s="164">
        <f t="shared" ref="AV21" si="108">(4*$G$21*AS21^2*($D$21/1000)^2) *(1-(0.01*($I$21-$H$21)))*(1/1000000)</f>
        <v>13311.678793792144</v>
      </c>
      <c r="AW21" s="165">
        <v>1001</v>
      </c>
      <c r="AX21" s="165">
        <f>(2*AW21*($D$21/1000))</f>
        <v>5349.3440000000001</v>
      </c>
      <c r="AY21" s="166">
        <f>(4*$G$21*AW21^2*($D$21/1000)^2) *(1/1000000)</f>
        <v>12471.485184617339</v>
      </c>
      <c r="AZ21" s="167">
        <f t="shared" ref="AZ21" si="109">(4*$G$21*AW21^2*($D$21/1000)^2) *(1-(0.01*($I$21-$H$21)))*(1/1000000)</f>
        <v>13232.245780878997</v>
      </c>
      <c r="BA21" s="168">
        <v>991.8</v>
      </c>
      <c r="BB21" s="169">
        <f>(2*BA21*($D$21/1000))</f>
        <v>5300.1792000000005</v>
      </c>
      <c r="BC21" s="170">
        <f>(4*$G$21*BA21^2*($D$21/1000)^2)*(1/1000000)</f>
        <v>12243.29258179725</v>
      </c>
      <c r="BD21" s="171">
        <f t="shared" ref="BD21" si="110">(4*$G$21*BA21^2*($D$21/1000)^2) *(1-(0.01*($I$21-$H$21)))*(1/1000000)</f>
        <v>12990.133429286881</v>
      </c>
      <c r="BE21" s="172">
        <v>991.8</v>
      </c>
      <c r="BF21" s="173">
        <f>(2*BE21*($D$21/1000))</f>
        <v>5300.1792000000005</v>
      </c>
      <c r="BG21" s="174">
        <f>(4*$G$21*BE21^2*($D$21/1000)^2) *(1/1000000)</f>
        <v>12243.29258179725</v>
      </c>
      <c r="BH21" s="174">
        <f t="shared" ref="BH21" si="111">(4*$G$21*BE21^2*($D$21/1000)^2) *(1-(0.01*($I$21-$H$21)))*(1/1000000)</f>
        <v>12990.133429286881</v>
      </c>
    </row>
    <row r="22" spans="1:60" x14ac:dyDescent="0.3">
      <c r="A22" s="1"/>
      <c r="B22" s="560"/>
      <c r="C22" s="560">
        <v>5.8250000000000002</v>
      </c>
      <c r="D22" s="560">
        <v>2672</v>
      </c>
      <c r="E22" s="560">
        <v>122</v>
      </c>
      <c r="F22" s="560">
        <v>41</v>
      </c>
      <c r="G22" s="560">
        <v>435.83</v>
      </c>
      <c r="H22" s="560">
        <v>12</v>
      </c>
      <c r="I22" s="560"/>
      <c r="J22" s="560"/>
      <c r="K22" s="560"/>
      <c r="L22" s="175">
        <v>2</v>
      </c>
      <c r="M22" s="176">
        <v>1002.5</v>
      </c>
      <c r="N22" s="176">
        <v>5357.4</v>
      </c>
      <c r="O22" s="177">
        <v>12509</v>
      </c>
      <c r="P22" s="178">
        <f t="shared" ref="P22:P25" si="112">(4*$G$21*M22^2*($D$21/1000)^2) *(1-(0.01*($I$21-$H$21)))*(1/1000000)</f>
        <v>13271.932574238472</v>
      </c>
      <c r="Q22" s="179">
        <v>992.5</v>
      </c>
      <c r="R22" s="179">
        <v>5303.9</v>
      </c>
      <c r="S22" s="179">
        <v>10577</v>
      </c>
      <c r="T22" s="180">
        <f t="shared" ref="T22:T25" si="113">(4*$G$21*Q22^2*($D$21/1000)^2) *(1-(0.01*($I$21-$H$21)))*(1/1000000)</f>
        <v>13008.476446621296</v>
      </c>
      <c r="U22" s="181">
        <v>992.5</v>
      </c>
      <c r="V22" s="181">
        <v>5303.9</v>
      </c>
      <c r="W22" s="181">
        <v>10577</v>
      </c>
      <c r="X22" s="182">
        <f t="shared" si="100"/>
        <v>13008.476446621296</v>
      </c>
      <c r="Y22" s="183">
        <v>992.5</v>
      </c>
      <c r="Z22" s="183">
        <v>5303.9</v>
      </c>
      <c r="AA22" s="183">
        <v>10577</v>
      </c>
      <c r="AB22" s="184">
        <f t="shared" si="101"/>
        <v>13008.476446621296</v>
      </c>
      <c r="AC22" s="185">
        <v>996</v>
      </c>
      <c r="AD22" s="186">
        <f t="shared" ref="AD22:AD25" si="114">(2*AC22*($D$21/1000))</f>
        <v>5322.6240000000007</v>
      </c>
      <c r="AE22" s="187">
        <f t="shared" ref="AE22:AE25" si="115">(4*$G$21*AC22^2*($D$21/1000)^2) *(1/1000000)</f>
        <v>12347.206087522221</v>
      </c>
      <c r="AF22" s="188">
        <f t="shared" si="102"/>
        <v>13100.385658861078</v>
      </c>
      <c r="AG22" s="189">
        <v>1005</v>
      </c>
      <c r="AH22" s="212">
        <f t="shared" si="103"/>
        <v>4854.1499999999996</v>
      </c>
      <c r="AI22" s="190">
        <f t="shared" si="104"/>
        <v>10704.567420681751</v>
      </c>
      <c r="AJ22" s="190">
        <f t="shared" si="105"/>
        <v>11382.166538410906</v>
      </c>
      <c r="AK22" s="191">
        <v>1000</v>
      </c>
      <c r="AL22" s="191">
        <f t="shared" ref="AL22:AL25" si="116">(2*AK22*($D$21/1000))</f>
        <v>5344</v>
      </c>
      <c r="AM22" s="192">
        <f t="shared" ref="AM22:AM25" si="117">(4*$G$21*AK22^2*($D$21/1000)^2)*(1/1000000)</f>
        <v>12446.579578880001</v>
      </c>
      <c r="AN22" s="193">
        <f t="shared" ref="AN22:AN25" si="118">(4*$G$21*AK22^2*($D$21/1000)^2) *(1-(0.01*($I$21-$H$21)))*(1/1000000)</f>
        <v>13205.820933191681</v>
      </c>
      <c r="AO22" s="194">
        <v>1000</v>
      </c>
      <c r="AP22" s="194">
        <f t="shared" ref="AP22:AP25" si="119">(2*AO22*($D$21/1000))</f>
        <v>5344</v>
      </c>
      <c r="AQ22" s="195">
        <f t="shared" ref="AQ22:AQ25" si="120">(4*$G$21*AO22^2*($D$21/1000)^2) *(1/1000000)</f>
        <v>12446.579578880001</v>
      </c>
      <c r="AR22" s="196">
        <f t="shared" ref="AR22:AR25" si="121">(4*$G$21*AO22^2*($D$21/1000)^2) *(1-(0.01*($I$21-$H$21)))*(1/1000000)</f>
        <v>13205.820933191681</v>
      </c>
      <c r="AS22" s="197">
        <v>1001</v>
      </c>
      <c r="AT22" s="198">
        <f t="shared" ref="AT22:AT25" si="122">(2*AS22*($D$21/1000))</f>
        <v>5349.3440000000001</v>
      </c>
      <c r="AU22" s="199">
        <f t="shared" ref="AU22:AU25" si="123">(4*$G$21*AS22^2*($D$21/1000)^2)*(1/1000000)</f>
        <v>12471.485184617339</v>
      </c>
      <c r="AV22" s="200">
        <f t="shared" ref="AV22:AV25" si="124">(4*$G$21*AS22^2*($D$21/1000)^2) *(1-(0.01*($I$21-$H$21)))*(1/1000000)</f>
        <v>13232.245780878997</v>
      </c>
      <c r="AW22" s="201">
        <v>997.9</v>
      </c>
      <c r="AX22" s="201">
        <f t="shared" ref="AX22:AX25" si="125">(2*AW22*($D$21/1000))</f>
        <v>5332.7776000000003</v>
      </c>
      <c r="AY22" s="202">
        <f t="shared" ref="AY22:AY25" si="126">(4*$G$21*AW22^2*($D$21/1000)^2) *(1/1000000)</f>
        <v>12394.358834064646</v>
      </c>
      <c r="AZ22" s="203">
        <f t="shared" ref="AZ22:AZ25" si="127">(4*$G$21*AW22^2*($D$21/1000)^2) *(1-(0.01*($I$21-$H$21)))*(1/1000000)</f>
        <v>13150.414722942589</v>
      </c>
      <c r="BA22" s="204">
        <v>991.8</v>
      </c>
      <c r="BB22" s="205">
        <f t="shared" ref="BB22:BB25" si="128">(2*BA22*($D$21/1000))</f>
        <v>5300.1792000000005</v>
      </c>
      <c r="BC22" s="206">
        <f t="shared" ref="BC22:BC25" si="129">(4*$G$21*BA22^2*($D$21/1000)^2)*(1/1000000)</f>
        <v>12243.29258179725</v>
      </c>
      <c r="BD22" s="207">
        <f t="shared" ref="BD22:BD25" si="130">(4*$G$21*BA22^2*($D$21/1000)^2) *(1-(0.01*($I$21-$H$21)))*(1/1000000)</f>
        <v>12990.133429286881</v>
      </c>
      <c r="BE22" s="208">
        <v>991.8</v>
      </c>
      <c r="BF22" s="209">
        <f t="shared" ref="BF22:BF25" si="131">(2*BE22*($D$21/1000))</f>
        <v>5300.1792000000005</v>
      </c>
      <c r="BG22" s="210">
        <f t="shared" ref="BG22:BG25" si="132">(4*$G$21*BE22^2*($D$21/1000)^2) *(1/1000000)</f>
        <v>12243.29258179725</v>
      </c>
      <c r="BH22" s="210">
        <f t="shared" ref="BH22:BH25" si="133">(4*$G$21*BE22^2*($D$21/1000)^2) *(1-(0.01*($I$21-$H$21)))*(1/1000000)</f>
        <v>12990.133429286881</v>
      </c>
    </row>
    <row r="23" spans="1:60" x14ac:dyDescent="0.3">
      <c r="A23" s="1"/>
      <c r="B23" s="560"/>
      <c r="C23" s="560">
        <v>5.8250000000000002</v>
      </c>
      <c r="D23" s="560">
        <v>2672</v>
      </c>
      <c r="E23" s="560">
        <v>122</v>
      </c>
      <c r="F23" s="560">
        <v>41</v>
      </c>
      <c r="G23" s="560">
        <v>435.83</v>
      </c>
      <c r="H23" s="560">
        <v>12</v>
      </c>
      <c r="I23" s="560"/>
      <c r="J23" s="560"/>
      <c r="K23" s="560"/>
      <c r="L23" s="175">
        <v>3</v>
      </c>
      <c r="M23" s="176">
        <v>1002.5</v>
      </c>
      <c r="N23" s="176">
        <v>5357.4</v>
      </c>
      <c r="O23" s="177">
        <v>12509</v>
      </c>
      <c r="P23" s="178">
        <f t="shared" si="112"/>
        <v>13271.932574238472</v>
      </c>
      <c r="Q23" s="179">
        <v>992.5</v>
      </c>
      <c r="R23" s="179">
        <v>5303.9</v>
      </c>
      <c r="S23" s="179">
        <v>10577</v>
      </c>
      <c r="T23" s="180">
        <f t="shared" si="113"/>
        <v>13008.476446621296</v>
      </c>
      <c r="U23" s="181">
        <v>992.5</v>
      </c>
      <c r="V23" s="181">
        <v>5303.9</v>
      </c>
      <c r="W23" s="181">
        <v>10577</v>
      </c>
      <c r="X23" s="182">
        <f t="shared" si="100"/>
        <v>13008.476446621296</v>
      </c>
      <c r="Y23" s="183">
        <v>992.5</v>
      </c>
      <c r="Z23" s="183">
        <v>5303.9</v>
      </c>
      <c r="AA23" s="183">
        <v>10577</v>
      </c>
      <c r="AB23" s="184">
        <f t="shared" si="101"/>
        <v>13008.476446621296</v>
      </c>
      <c r="AC23" s="185">
        <v>996</v>
      </c>
      <c r="AD23" s="186">
        <f t="shared" si="114"/>
        <v>5322.6240000000007</v>
      </c>
      <c r="AE23" s="187">
        <f t="shared" si="115"/>
        <v>12347.206087522221</v>
      </c>
      <c r="AF23" s="188">
        <f t="shared" si="102"/>
        <v>13100.385658861078</v>
      </c>
      <c r="AG23" s="189">
        <v>1005</v>
      </c>
      <c r="AH23" s="212">
        <f t="shared" si="103"/>
        <v>4854.1499999999996</v>
      </c>
      <c r="AI23" s="190">
        <f t="shared" si="104"/>
        <v>10704.567420681751</v>
      </c>
      <c r="AJ23" s="190">
        <f t="shared" si="105"/>
        <v>11382.166538410906</v>
      </c>
      <c r="AK23" s="191">
        <v>1000</v>
      </c>
      <c r="AL23" s="191">
        <f t="shared" si="116"/>
        <v>5344</v>
      </c>
      <c r="AM23" s="192">
        <f t="shared" si="117"/>
        <v>12446.579578880001</v>
      </c>
      <c r="AN23" s="193">
        <f t="shared" si="118"/>
        <v>13205.820933191681</v>
      </c>
      <c r="AO23" s="194">
        <v>1000</v>
      </c>
      <c r="AP23" s="194">
        <f t="shared" si="119"/>
        <v>5344</v>
      </c>
      <c r="AQ23" s="195">
        <f t="shared" si="120"/>
        <v>12446.579578880001</v>
      </c>
      <c r="AR23" s="196">
        <f t="shared" si="121"/>
        <v>13205.820933191681</v>
      </c>
      <c r="AS23" s="197">
        <v>997.9</v>
      </c>
      <c r="AT23" s="198">
        <f t="shared" si="122"/>
        <v>5332.7776000000003</v>
      </c>
      <c r="AU23" s="199">
        <f t="shared" si="123"/>
        <v>12394.358834064646</v>
      </c>
      <c r="AV23" s="200">
        <f t="shared" si="124"/>
        <v>13150.414722942589</v>
      </c>
      <c r="AW23" s="201">
        <v>997.9</v>
      </c>
      <c r="AX23" s="201">
        <f t="shared" si="125"/>
        <v>5332.7776000000003</v>
      </c>
      <c r="AY23" s="202">
        <f t="shared" si="126"/>
        <v>12394.358834064646</v>
      </c>
      <c r="AZ23" s="203">
        <f t="shared" si="127"/>
        <v>13150.414722942589</v>
      </c>
      <c r="BA23" s="204">
        <v>994.9</v>
      </c>
      <c r="BB23" s="205">
        <f t="shared" si="128"/>
        <v>5316.7456000000002</v>
      </c>
      <c r="BC23" s="206">
        <f t="shared" si="129"/>
        <v>12319.948202710273</v>
      </c>
      <c r="BD23" s="207">
        <f t="shared" si="130"/>
        <v>13071.465043075599</v>
      </c>
      <c r="BE23" s="208">
        <v>991.8</v>
      </c>
      <c r="BF23" s="209">
        <f t="shared" si="131"/>
        <v>5300.1792000000005</v>
      </c>
      <c r="BG23" s="210">
        <f t="shared" si="132"/>
        <v>12243.29258179725</v>
      </c>
      <c r="BH23" s="210">
        <f t="shared" si="133"/>
        <v>12990.133429286881</v>
      </c>
    </row>
    <row r="24" spans="1:60" x14ac:dyDescent="0.3">
      <c r="A24" s="1"/>
      <c r="B24" s="560"/>
      <c r="C24" s="560">
        <v>5.8250000000000002</v>
      </c>
      <c r="D24" s="560">
        <v>2672</v>
      </c>
      <c r="E24" s="560">
        <v>122</v>
      </c>
      <c r="F24" s="560">
        <v>41</v>
      </c>
      <c r="G24" s="560">
        <v>435.83</v>
      </c>
      <c r="H24" s="560">
        <v>12</v>
      </c>
      <c r="I24" s="560"/>
      <c r="J24" s="560"/>
      <c r="K24" s="560"/>
      <c r="L24" s="175">
        <v>4</v>
      </c>
      <c r="M24" s="176">
        <v>1005</v>
      </c>
      <c r="N24" s="176">
        <v>5370.7</v>
      </c>
      <c r="O24" s="177">
        <v>12571</v>
      </c>
      <c r="P24" s="178">
        <f t="shared" si="112"/>
        <v>13338.209288046928</v>
      </c>
      <c r="Q24" s="179">
        <v>990</v>
      </c>
      <c r="R24" s="179">
        <v>5290.6</v>
      </c>
      <c r="S24" s="179">
        <v>10523</v>
      </c>
      <c r="T24" s="180">
        <f t="shared" si="113"/>
        <v>12943.025096621166</v>
      </c>
      <c r="U24" s="181">
        <v>992.5</v>
      </c>
      <c r="V24" s="181">
        <v>5303.9</v>
      </c>
      <c r="W24" s="181">
        <v>10577</v>
      </c>
      <c r="X24" s="182">
        <f t="shared" si="100"/>
        <v>13008.476446621296</v>
      </c>
      <c r="Y24" s="183">
        <v>992.5</v>
      </c>
      <c r="Z24" s="183">
        <v>5303.9</v>
      </c>
      <c r="AA24" s="183">
        <v>10577</v>
      </c>
      <c r="AB24" s="184">
        <f t="shared" si="101"/>
        <v>13008.476446621296</v>
      </c>
      <c r="AC24" s="185">
        <v>996</v>
      </c>
      <c r="AD24" s="186">
        <f t="shared" si="114"/>
        <v>5322.6240000000007</v>
      </c>
      <c r="AE24" s="187">
        <f t="shared" si="115"/>
        <v>12347.206087522221</v>
      </c>
      <c r="AF24" s="188">
        <f t="shared" si="102"/>
        <v>13100.385658861078</v>
      </c>
      <c r="AG24" s="189">
        <v>1005</v>
      </c>
      <c r="AH24" s="212">
        <f t="shared" si="103"/>
        <v>4854.1499999999996</v>
      </c>
      <c r="AI24" s="190">
        <f t="shared" si="104"/>
        <v>10704.567420681751</v>
      </c>
      <c r="AJ24" s="190">
        <f t="shared" si="105"/>
        <v>11382.166538410906</v>
      </c>
      <c r="AK24" s="191">
        <v>1000</v>
      </c>
      <c r="AL24" s="191">
        <f t="shared" si="116"/>
        <v>5344</v>
      </c>
      <c r="AM24" s="192">
        <f t="shared" si="117"/>
        <v>12446.579578880001</v>
      </c>
      <c r="AN24" s="193">
        <f t="shared" si="118"/>
        <v>13205.820933191681</v>
      </c>
      <c r="AO24" s="194">
        <v>1000</v>
      </c>
      <c r="AP24" s="194">
        <f t="shared" si="119"/>
        <v>5344</v>
      </c>
      <c r="AQ24" s="195">
        <f t="shared" si="120"/>
        <v>12446.579578880001</v>
      </c>
      <c r="AR24" s="196">
        <f t="shared" si="121"/>
        <v>13205.820933191681</v>
      </c>
      <c r="AS24" s="197">
        <v>1004</v>
      </c>
      <c r="AT24" s="198">
        <f t="shared" si="122"/>
        <v>5365.3760000000002</v>
      </c>
      <c r="AU24" s="199">
        <f t="shared" si="123"/>
        <v>12546.351360784303</v>
      </c>
      <c r="AV24" s="200">
        <f t="shared" si="124"/>
        <v>13311.678793792144</v>
      </c>
      <c r="AW24" s="201">
        <v>997.9</v>
      </c>
      <c r="AX24" s="201">
        <f t="shared" si="125"/>
        <v>5332.7776000000003</v>
      </c>
      <c r="AY24" s="202">
        <f t="shared" si="126"/>
        <v>12394.358834064646</v>
      </c>
      <c r="AZ24" s="203">
        <f t="shared" si="127"/>
        <v>13150.414722942589</v>
      </c>
      <c r="BA24" s="204">
        <v>991.8</v>
      </c>
      <c r="BB24" s="205">
        <f t="shared" si="128"/>
        <v>5300.1792000000005</v>
      </c>
      <c r="BC24" s="206">
        <f t="shared" si="129"/>
        <v>12243.29258179725</v>
      </c>
      <c r="BD24" s="207">
        <f t="shared" si="130"/>
        <v>12990.133429286881</v>
      </c>
      <c r="BE24" s="208">
        <v>991.8</v>
      </c>
      <c r="BF24" s="209">
        <f t="shared" si="131"/>
        <v>5300.1792000000005</v>
      </c>
      <c r="BG24" s="210">
        <f t="shared" si="132"/>
        <v>12243.29258179725</v>
      </c>
      <c r="BH24" s="210">
        <f t="shared" si="133"/>
        <v>12990.133429286881</v>
      </c>
    </row>
    <row r="25" spans="1:60" ht="15" thickBot="1" x14ac:dyDescent="0.35">
      <c r="A25" s="1"/>
      <c r="B25" s="561"/>
      <c r="C25" s="561">
        <v>5.8250000000000002</v>
      </c>
      <c r="D25" s="561">
        <v>2672</v>
      </c>
      <c r="E25" s="561">
        <v>122</v>
      </c>
      <c r="F25" s="561">
        <v>41</v>
      </c>
      <c r="G25" s="561">
        <v>435.83</v>
      </c>
      <c r="H25" s="561">
        <v>12</v>
      </c>
      <c r="I25" s="561"/>
      <c r="J25" s="561"/>
      <c r="K25" s="561"/>
      <c r="L25" s="83">
        <v>5</v>
      </c>
      <c r="M25" s="107">
        <v>1002.5</v>
      </c>
      <c r="N25" s="107">
        <v>5357.4</v>
      </c>
      <c r="O25" s="106">
        <v>12509</v>
      </c>
      <c r="P25" s="8">
        <f t="shared" si="112"/>
        <v>13271.932574238472</v>
      </c>
      <c r="Q25" s="104">
        <v>992.5</v>
      </c>
      <c r="R25" s="104">
        <v>5303.9</v>
      </c>
      <c r="S25" s="104">
        <v>10577</v>
      </c>
      <c r="T25" s="5">
        <f t="shared" si="113"/>
        <v>13008.476446621296</v>
      </c>
      <c r="U25" s="101">
        <v>992.5</v>
      </c>
      <c r="V25" s="101">
        <v>5303.9</v>
      </c>
      <c r="W25" s="101">
        <v>10577</v>
      </c>
      <c r="X25" s="11">
        <f t="shared" si="100"/>
        <v>13008.476446621296</v>
      </c>
      <c r="Y25" s="102">
        <v>992.5</v>
      </c>
      <c r="Z25" s="102">
        <v>5303.9</v>
      </c>
      <c r="AA25" s="102">
        <v>10577</v>
      </c>
      <c r="AB25" s="36">
        <f t="shared" si="101"/>
        <v>13008.476446621296</v>
      </c>
      <c r="AC25" s="110">
        <v>996</v>
      </c>
      <c r="AD25" s="111">
        <f t="shared" si="114"/>
        <v>5322.6240000000007</v>
      </c>
      <c r="AE25" s="112">
        <f t="shared" si="115"/>
        <v>12347.206087522221</v>
      </c>
      <c r="AF25" s="37">
        <f t="shared" si="102"/>
        <v>13100.385658861078</v>
      </c>
      <c r="AG25" s="98">
        <v>1005</v>
      </c>
      <c r="AH25" s="213">
        <f t="shared" si="103"/>
        <v>4854.1499999999996</v>
      </c>
      <c r="AI25" s="113">
        <f t="shared" si="104"/>
        <v>10704.567420681751</v>
      </c>
      <c r="AJ25" s="113">
        <f t="shared" si="105"/>
        <v>11382.166538410906</v>
      </c>
      <c r="AK25" s="115">
        <v>1000</v>
      </c>
      <c r="AL25" s="115">
        <f t="shared" si="116"/>
        <v>5344</v>
      </c>
      <c r="AM25" s="116">
        <f t="shared" si="117"/>
        <v>12446.579578880001</v>
      </c>
      <c r="AN25" s="44">
        <f t="shared" si="118"/>
        <v>13205.820933191681</v>
      </c>
      <c r="AO25" s="118">
        <v>1000</v>
      </c>
      <c r="AP25" s="118">
        <f t="shared" si="119"/>
        <v>5344</v>
      </c>
      <c r="AQ25" s="119">
        <f t="shared" si="120"/>
        <v>12446.579578880001</v>
      </c>
      <c r="AR25" s="49">
        <f t="shared" si="121"/>
        <v>13205.820933191681</v>
      </c>
      <c r="AS25" s="120">
        <v>997.9</v>
      </c>
      <c r="AT25" s="121">
        <f t="shared" si="122"/>
        <v>5332.7776000000003</v>
      </c>
      <c r="AU25" s="122">
        <f t="shared" si="123"/>
        <v>12394.358834064646</v>
      </c>
      <c r="AV25" s="72">
        <f t="shared" si="124"/>
        <v>13150.414722942589</v>
      </c>
      <c r="AW25" s="123">
        <v>994.9</v>
      </c>
      <c r="AX25" s="123">
        <f t="shared" si="125"/>
        <v>5316.7456000000002</v>
      </c>
      <c r="AY25" s="124">
        <f t="shared" si="126"/>
        <v>12319.948202710273</v>
      </c>
      <c r="AZ25" s="75">
        <f t="shared" si="127"/>
        <v>13071.465043075599</v>
      </c>
      <c r="BA25" s="125">
        <v>991.8</v>
      </c>
      <c r="BB25" s="126">
        <f t="shared" si="128"/>
        <v>5300.1792000000005</v>
      </c>
      <c r="BC25" s="127">
        <f t="shared" si="129"/>
        <v>12243.29258179725</v>
      </c>
      <c r="BD25" s="58">
        <f t="shared" si="130"/>
        <v>12990.133429286881</v>
      </c>
      <c r="BE25" s="128">
        <v>991.8</v>
      </c>
      <c r="BF25" s="129">
        <f t="shared" si="131"/>
        <v>5300.1792000000005</v>
      </c>
      <c r="BG25" s="63">
        <f t="shared" si="132"/>
        <v>12243.29258179725</v>
      </c>
      <c r="BH25" s="63">
        <f t="shared" si="133"/>
        <v>12990.133429286881</v>
      </c>
    </row>
    <row r="26" spans="1:60" x14ac:dyDescent="0.3">
      <c r="A26" s="1"/>
      <c r="B26" s="560" t="s">
        <v>28</v>
      </c>
      <c r="C26" s="560">
        <v>2.2000000000000002</v>
      </c>
      <c r="D26" s="560">
        <v>1087</v>
      </c>
      <c r="E26" s="560">
        <v>122</v>
      </c>
      <c r="F26" s="560">
        <v>45</v>
      </c>
      <c r="G26" s="560">
        <v>368.66</v>
      </c>
      <c r="H26" s="560">
        <v>12</v>
      </c>
      <c r="I26" s="560">
        <v>6.63</v>
      </c>
      <c r="J26" s="560" t="s">
        <v>18</v>
      </c>
      <c r="K26" s="560" t="s">
        <v>19</v>
      </c>
      <c r="L26" s="139">
        <v>1</v>
      </c>
      <c r="M26" s="140">
        <v>2207.5</v>
      </c>
      <c r="N26" s="140">
        <v>4799.1000000000004</v>
      </c>
      <c r="O26" s="141">
        <v>8491</v>
      </c>
      <c r="P26" s="142">
        <f>(4*$G$26*M26^2*($D$26/1000)^2) *(1-(0.01*($I$26-$H$26)))*(1/1000000)</f>
        <v>8946.7129359389382</v>
      </c>
      <c r="Q26" s="143">
        <v>2208</v>
      </c>
      <c r="R26" s="143">
        <v>4800.2</v>
      </c>
      <c r="S26" s="143">
        <v>8495</v>
      </c>
      <c r="T26" s="144">
        <f t="shared" ref="T26:T30" si="134">(4*$G$26*Q26^2*($D$26/1000)^2) *(1-(0.01*($I$26-$H$26)))*(1/1000000)</f>
        <v>8950.766266019893</v>
      </c>
      <c r="U26" s="145">
        <v>2207.5</v>
      </c>
      <c r="V26" s="145">
        <v>4799.1000000000004</v>
      </c>
      <c r="W26" s="145">
        <v>8491</v>
      </c>
      <c r="X26" s="146">
        <f t="shared" ref="X26:X30" si="135">(4*$G$26*U26^2*($D$26/1000)^2) *(1-(0.01*($I$26-$H$26)))*(1/1000000)</f>
        <v>8946.7129359389382</v>
      </c>
      <c r="Y26" s="147">
        <v>2205</v>
      </c>
      <c r="Z26" s="147">
        <v>4793.7</v>
      </c>
      <c r="AA26" s="147">
        <v>8471</v>
      </c>
      <c r="AB26" s="148">
        <f t="shared" ref="AB26:AB30" si="136">(4*$G$26*Y26^2*($D$26/1000)^2) *(1-(0.01*($I$26-$H$26)))*(1/1000000)</f>
        <v>8926.4600551981148</v>
      </c>
      <c r="AC26" s="149">
        <v>2225</v>
      </c>
      <c r="AD26" s="150">
        <f>(2*AC26*($D$26/1000))</f>
        <v>4837.1499999999996</v>
      </c>
      <c r="AE26" s="151">
        <f>(4*$G$26*AC26^2*($D$26/1000)^2)*(1/1000000)</f>
        <v>8625.9140983608486</v>
      </c>
      <c r="AF26" s="152">
        <f t="shared" ref="AF26:AF30" si="137">(4*$G$26*AC26^2*($D$26/1000)^2) *(1-(0.01*($I$26-$H$26)))*(1/1000000)</f>
        <v>9089.1256854428266</v>
      </c>
      <c r="AG26" s="153">
        <v>2211</v>
      </c>
      <c r="AH26" s="211">
        <f>(2*AG26*($D$26/1000))</f>
        <v>4806.7139999999999</v>
      </c>
      <c r="AI26" s="154">
        <f>(4*$G$26*AG26^2*($D$26/1000)^2)*(1/1000000)</f>
        <v>8517.7047774842722</v>
      </c>
      <c r="AJ26" s="154">
        <f t="shared" ref="AJ26:AJ30" si="138">(4*$G$26*AG26^2*($D$26/1000)^2) *(1-(0.01*($I$26-$H$26)))*(1/1000000)</f>
        <v>8975.105524035178</v>
      </c>
      <c r="AK26" s="155">
        <v>2211</v>
      </c>
      <c r="AL26" s="155">
        <f>(2*AK26*($D$26/1000))</f>
        <v>4806.7139999999999</v>
      </c>
      <c r="AM26" s="156">
        <f>(4*$G$26*AK26^2*($D$26/1000)^2)*(1/1000000)</f>
        <v>8517.7047774842722</v>
      </c>
      <c r="AN26" s="157">
        <f>(4*$G$26*AK26^2*($D$26/1000)^2) *(1-(0.01*($I$26-$H$26)))*(1/1000000)</f>
        <v>8975.105524035178</v>
      </c>
      <c r="AO26" s="158">
        <v>2210</v>
      </c>
      <c r="AP26" s="158">
        <f>(2*AO26*($D$26/1000))</f>
        <v>4804.54</v>
      </c>
      <c r="AQ26" s="159">
        <f>(4*$G$26*AO26^2*($D$26/1000)^2) *(1/1000000)</f>
        <v>8510.0016761124552</v>
      </c>
      <c r="AR26" s="160">
        <f t="shared" ref="AR26" si="139">(4*$G$26*AO26^2*($D$26/1000)^2) *(1-(0.01*($I$26-$H$26)))*(1/1000000)</f>
        <v>8966.9887661196954</v>
      </c>
      <c r="AS26" s="161">
        <v>2209.5</v>
      </c>
      <c r="AT26" s="162">
        <f>(2*AS26*($D$26/1000))</f>
        <v>4803.4529999999995</v>
      </c>
      <c r="AU26" s="163">
        <f>(4*$G$26*AS26^2*($D$26/1000)^2)*(1/1000000)</f>
        <v>8506.1514322182284</v>
      </c>
      <c r="AV26" s="164">
        <f t="shared" ref="AV26" si="140">(4*$G$26*AS26^2*($D$26/1000)^2) *(1-(0.01*($I$26-$H$26)))*(1/1000000)</f>
        <v>8962.9317641283487</v>
      </c>
      <c r="AW26" s="165">
        <v>2206.4</v>
      </c>
      <c r="AX26" s="165">
        <f>(2*AW26*($D$26/1000))</f>
        <v>4796.7136</v>
      </c>
      <c r="AY26" s="166">
        <f>(4*$G$26*AW26^2*($D$26/1000)^2) *(1/1000000)</f>
        <v>8482.2993651342658</v>
      </c>
      <c r="AZ26" s="167">
        <f t="shared" ref="AZ26" si="141">(4*$G$26*AW26^2*($D$26/1000)^2) *(1-(0.01*($I$26-$H$26)))*(1/1000000)</f>
        <v>8937.7988410419766</v>
      </c>
      <c r="BA26" s="168">
        <v>2212.5</v>
      </c>
      <c r="BB26" s="169">
        <f>(2*BA26*($D$26/1000))</f>
        <v>4809.9749999999995</v>
      </c>
      <c r="BC26" s="170">
        <f>(4*$G$26*BA26^2*($D$26/1000)^2)*(1/1000000)</f>
        <v>8529.2659635004129</v>
      </c>
      <c r="BD26" s="171">
        <f t="shared" ref="BD26" si="142">(4*$G$26*BA26^2*($D$26/1000)^2) *(1-(0.01*($I$26-$H$26)))*(1/1000000)</f>
        <v>8987.2875457403843</v>
      </c>
      <c r="BE26" s="172">
        <v>2206.4</v>
      </c>
      <c r="BF26" s="173">
        <f>(2*BE26*($D$26/1000))</f>
        <v>4796.7136</v>
      </c>
      <c r="BG26" s="174">
        <f t="shared" ref="BG26" si="143">(4*$G$26*BD26^2*($D$26/1000)^2) *(1-(0.01*($I$26-$H$26)))*(1/1000000)</f>
        <v>148292.55653194268</v>
      </c>
      <c r="BH26" s="174">
        <f t="shared" ref="BH26" si="144">(4*$G$26*BE26^2*($D$26/1000)^2) *(1-(0.01*($I$26-$H$26)))*(1/1000000)</f>
        <v>8937.7988410419766</v>
      </c>
    </row>
    <row r="27" spans="1:60" x14ac:dyDescent="0.3">
      <c r="A27" s="1"/>
      <c r="B27" s="560"/>
      <c r="C27" s="560"/>
      <c r="D27" s="560"/>
      <c r="E27" s="560"/>
      <c r="F27" s="560"/>
      <c r="G27" s="560"/>
      <c r="H27" s="560">
        <v>12</v>
      </c>
      <c r="I27" s="560"/>
      <c r="J27" s="560"/>
      <c r="K27" s="560"/>
      <c r="L27" s="175">
        <v>2</v>
      </c>
      <c r="M27" s="176">
        <v>2207.5</v>
      </c>
      <c r="N27" s="176">
        <v>4799.1000000000004</v>
      </c>
      <c r="O27" s="177">
        <v>8491</v>
      </c>
      <c r="P27" s="178">
        <f>(4*$G$26*M27^2*($D$26/1000)^2) *(1-(0.01*($I$26-$H$26)))*(1/1000000)</f>
        <v>8946.7129359389382</v>
      </c>
      <c r="Q27" s="179">
        <v>2207.5</v>
      </c>
      <c r="R27" s="179">
        <v>4799.1000000000004</v>
      </c>
      <c r="S27" s="179">
        <v>8491</v>
      </c>
      <c r="T27" s="180">
        <f t="shared" si="134"/>
        <v>8946.7129359389382</v>
      </c>
      <c r="U27" s="181">
        <v>2204</v>
      </c>
      <c r="V27" s="181">
        <v>4791.5</v>
      </c>
      <c r="W27" s="181">
        <v>8464</v>
      </c>
      <c r="X27" s="182">
        <f t="shared" si="135"/>
        <v>8918.365328744967</v>
      </c>
      <c r="Y27" s="183">
        <v>2205</v>
      </c>
      <c r="Z27" s="183">
        <v>4793.7</v>
      </c>
      <c r="AA27" s="183">
        <v>8471</v>
      </c>
      <c r="AB27" s="184">
        <f t="shared" si="136"/>
        <v>8926.4600551981148</v>
      </c>
      <c r="AC27" s="185">
        <v>2216</v>
      </c>
      <c r="AD27" s="186">
        <f t="shared" ref="AD27:AD30" si="145">(2*AC27*($D$26/1000))</f>
        <v>4817.5839999999998</v>
      </c>
      <c r="AE27" s="187">
        <f t="shared" ref="AE27:AE30" si="146">(4*$G$26*AC27^2*($D$26/1000)^2)*(1/1000000)</f>
        <v>8556.2725560106628</v>
      </c>
      <c r="AF27" s="188">
        <f t="shared" si="137"/>
        <v>9015.7443922684361</v>
      </c>
      <c r="AG27" s="189">
        <v>2211</v>
      </c>
      <c r="AH27" s="212">
        <f t="shared" ref="AH27:AH29" si="147">(2*AG27*($D$26/1000))</f>
        <v>4806.7139999999999</v>
      </c>
      <c r="AI27" s="190">
        <f t="shared" ref="AI27:AI30" si="148">(4*$G$26*AG27^2*($D$26/1000)^2)*(1/1000000)</f>
        <v>8517.7047774842722</v>
      </c>
      <c r="AJ27" s="190">
        <f t="shared" si="138"/>
        <v>8975.105524035178</v>
      </c>
      <c r="AK27" s="191">
        <v>2211</v>
      </c>
      <c r="AL27" s="191">
        <f t="shared" ref="AL27:AL30" si="149">(2*AK27*($D$26/1000))</f>
        <v>4806.7139999999999</v>
      </c>
      <c r="AM27" s="192">
        <f t="shared" ref="AM27:AM30" si="150">(4*$G$26*AK27^2*($D$26/1000)^2)*(1/1000000)</f>
        <v>8517.7047774842722</v>
      </c>
      <c r="AN27" s="193">
        <f t="shared" ref="AN27:AN30" si="151">(4*$G$26*AK27^2*($D$26/1000)^2) *(1-(0.01*($I$26-$H$26)))*(1/1000000)</f>
        <v>8975.105524035178</v>
      </c>
      <c r="AO27" s="194">
        <v>2211</v>
      </c>
      <c r="AP27" s="194">
        <f t="shared" ref="AP27:AP30" si="152">(2*AO27*($D$26/1000))</f>
        <v>4806.7139999999999</v>
      </c>
      <c r="AQ27" s="195">
        <f t="shared" ref="AQ27:AQ30" si="153">(4*$G$26*AO27^2*($D$26/1000)^2) *(1/1000000)</f>
        <v>8517.7047774842722</v>
      </c>
      <c r="AR27" s="196">
        <f t="shared" ref="AR27:AR30" si="154">(4*$G$26*AO27^2*($D$26/1000)^2) *(1-(0.01*($I$26-$H$26)))*(1/1000000)</f>
        <v>8975.105524035178</v>
      </c>
      <c r="AS27" s="197">
        <v>2206.4</v>
      </c>
      <c r="AT27" s="198">
        <f t="shared" ref="AT27:AT30" si="155">(2*AS27*($D$26/1000))</f>
        <v>4796.7136</v>
      </c>
      <c r="AU27" s="199">
        <f t="shared" ref="AU27:AU30" si="156">(4*$G$26*AS27^2*($D$26/1000)^2)*(1/1000000)</f>
        <v>8482.2993651342658</v>
      </c>
      <c r="AV27" s="200">
        <f t="shared" ref="AV27:AV30" si="157">(4*$G$26*AS27^2*($D$26/1000)^2) *(1-(0.01*($I$26-$H$26)))*(1/1000000)</f>
        <v>8937.7988410419766</v>
      </c>
      <c r="AW27" s="201">
        <v>2206.4</v>
      </c>
      <c r="AX27" s="201">
        <f t="shared" ref="AX27:AX30" si="158">(2*AW27*($D$26/1000))</f>
        <v>4796.7136</v>
      </c>
      <c r="AY27" s="202">
        <f t="shared" ref="AY27:AY30" si="159">(4*$G$26*AW27^2*($D$26/1000)^2) *(1/1000000)</f>
        <v>8482.2993651342658</v>
      </c>
      <c r="AZ27" s="203">
        <f t="shared" ref="AZ27:AZ30" si="160">(4*$G$26*AW27^2*($D$26/1000)^2) *(1-(0.01*($I$26-$H$26)))*(1/1000000)</f>
        <v>8937.7988410419766</v>
      </c>
      <c r="BA27" s="204">
        <v>2212.5</v>
      </c>
      <c r="BB27" s="205">
        <f t="shared" ref="BB27:BB30" si="161">(2*BA27*($D$26/1000))</f>
        <v>4809.9749999999995</v>
      </c>
      <c r="BC27" s="206">
        <f t="shared" ref="BC27:BC30" si="162">(4*$G$26*BA27^2*($D$26/1000)^2)*(1/1000000)</f>
        <v>8529.2659635004129</v>
      </c>
      <c r="BD27" s="207">
        <f t="shared" ref="BD27:BD30" si="163">(4*$G$26*BA27^2*($D$26/1000)^2) *(1-(0.01*($I$26-$H$26)))*(1/1000000)</f>
        <v>8987.2875457403843</v>
      </c>
      <c r="BE27" s="208">
        <v>2212.5</v>
      </c>
      <c r="BF27" s="209">
        <f t="shared" ref="BF27:BF30" si="164">(2*BE27*($D$26/1000))</f>
        <v>4809.9749999999995</v>
      </c>
      <c r="BG27" s="210">
        <f t="shared" ref="BG27:BG30" si="165">(4*$G$26*BD27^2*($D$26/1000)^2) *(1-(0.01*($I$26-$H$26)))*(1/1000000)</f>
        <v>148292.55653194268</v>
      </c>
      <c r="BH27" s="210">
        <f t="shared" ref="BH27:BH30" si="166">(4*$G$26*BE27^2*($D$26/1000)^2) *(1-(0.01*($I$26-$H$26)))*(1/1000000)</f>
        <v>8987.2875457403843</v>
      </c>
    </row>
    <row r="28" spans="1:60" x14ac:dyDescent="0.3">
      <c r="A28" s="1"/>
      <c r="B28" s="560"/>
      <c r="C28" s="560"/>
      <c r="D28" s="560"/>
      <c r="E28" s="560"/>
      <c r="F28" s="560"/>
      <c r="G28" s="560"/>
      <c r="H28" s="560">
        <v>12</v>
      </c>
      <c r="I28" s="560"/>
      <c r="J28" s="560"/>
      <c r="K28" s="560"/>
      <c r="L28" s="175">
        <v>3</v>
      </c>
      <c r="M28" s="176">
        <v>2207.5</v>
      </c>
      <c r="N28" s="176">
        <v>4799.1000000000004</v>
      </c>
      <c r="O28" s="177">
        <v>8491</v>
      </c>
      <c r="P28" s="178">
        <f t="shared" ref="P28:P30" si="167">(4*$G$26*M28^2*($D$26/1000)^2) *(1-(0.01*($I$26-$H$26)))*(1/1000000)</f>
        <v>8946.7129359389382</v>
      </c>
      <c r="Q28" s="179">
        <v>2208</v>
      </c>
      <c r="R28" s="179">
        <v>4800.2</v>
      </c>
      <c r="S28" s="179">
        <v>8495</v>
      </c>
      <c r="T28" s="180">
        <f t="shared" si="134"/>
        <v>8950.766266019893</v>
      </c>
      <c r="U28" s="181">
        <v>2207.5</v>
      </c>
      <c r="V28" s="181">
        <v>4799.1000000000004</v>
      </c>
      <c r="W28" s="181">
        <v>8491</v>
      </c>
      <c r="X28" s="182">
        <f t="shared" si="135"/>
        <v>8946.7129359389382</v>
      </c>
      <c r="Y28" s="183">
        <v>2204</v>
      </c>
      <c r="Z28" s="183">
        <v>4791.5</v>
      </c>
      <c r="AA28" s="183">
        <v>8464</v>
      </c>
      <c r="AB28" s="184">
        <f t="shared" si="136"/>
        <v>8918.365328744967</v>
      </c>
      <c r="AC28" s="185">
        <v>2220</v>
      </c>
      <c r="AD28" s="186">
        <f t="shared" si="145"/>
        <v>4826.28</v>
      </c>
      <c r="AE28" s="187">
        <f t="shared" si="146"/>
        <v>8587.1895048325441</v>
      </c>
      <c r="AF28" s="188">
        <f t="shared" si="137"/>
        <v>9048.3215812420513</v>
      </c>
      <c r="AG28" s="189">
        <v>2211</v>
      </c>
      <c r="AH28" s="212">
        <f t="shared" si="147"/>
        <v>4806.7139999999999</v>
      </c>
      <c r="AI28" s="190">
        <f t="shared" si="148"/>
        <v>8517.7047774842722</v>
      </c>
      <c r="AJ28" s="190">
        <f t="shared" si="138"/>
        <v>8975.105524035178</v>
      </c>
      <c r="AK28" s="191">
        <v>2206</v>
      </c>
      <c r="AL28" s="191">
        <f t="shared" si="149"/>
        <v>4795.8440000000001</v>
      </c>
      <c r="AM28" s="192">
        <f t="shared" si="150"/>
        <v>8479.2241184033901</v>
      </c>
      <c r="AN28" s="193">
        <f t="shared" si="151"/>
        <v>8934.5584535616526</v>
      </c>
      <c r="AO28" s="194">
        <v>2211</v>
      </c>
      <c r="AP28" s="194">
        <f t="shared" si="152"/>
        <v>4806.7139999999999</v>
      </c>
      <c r="AQ28" s="195">
        <f t="shared" si="153"/>
        <v>8517.7047774842722</v>
      </c>
      <c r="AR28" s="196">
        <f t="shared" si="154"/>
        <v>8975.105524035178</v>
      </c>
      <c r="AS28" s="197">
        <v>2206.4</v>
      </c>
      <c r="AT28" s="198">
        <f t="shared" si="155"/>
        <v>4796.7136</v>
      </c>
      <c r="AU28" s="199">
        <f t="shared" si="156"/>
        <v>8482.2993651342658</v>
      </c>
      <c r="AV28" s="200">
        <f t="shared" si="157"/>
        <v>8937.7988410419766</v>
      </c>
      <c r="AW28" s="201">
        <v>2212.5</v>
      </c>
      <c r="AX28" s="201">
        <f t="shared" si="158"/>
        <v>4809.9749999999995</v>
      </c>
      <c r="AY28" s="202">
        <f t="shared" si="159"/>
        <v>8529.2659635004129</v>
      </c>
      <c r="AZ28" s="203">
        <f t="shared" si="160"/>
        <v>8987.2875457403843</v>
      </c>
      <c r="BA28" s="204">
        <v>2206.4</v>
      </c>
      <c r="BB28" s="205">
        <f t="shared" si="161"/>
        <v>4796.7136</v>
      </c>
      <c r="BC28" s="206">
        <f t="shared" si="162"/>
        <v>8482.2993651342658</v>
      </c>
      <c r="BD28" s="207">
        <f t="shared" si="163"/>
        <v>8937.7988410419766</v>
      </c>
      <c r="BE28" s="208">
        <v>2212.5</v>
      </c>
      <c r="BF28" s="209">
        <f t="shared" si="164"/>
        <v>4809.9749999999995</v>
      </c>
      <c r="BG28" s="210">
        <f t="shared" si="165"/>
        <v>146663.90031085428</v>
      </c>
      <c r="BH28" s="210">
        <f t="shared" si="166"/>
        <v>8987.2875457403843</v>
      </c>
    </row>
    <row r="29" spans="1:60" x14ac:dyDescent="0.3">
      <c r="A29" s="1"/>
      <c r="B29" s="560"/>
      <c r="C29" s="560"/>
      <c r="D29" s="560"/>
      <c r="E29" s="560"/>
      <c r="F29" s="560"/>
      <c r="G29" s="560"/>
      <c r="H29" s="560">
        <v>12</v>
      </c>
      <c r="I29" s="560"/>
      <c r="J29" s="560"/>
      <c r="K29" s="560"/>
      <c r="L29" s="175">
        <v>4</v>
      </c>
      <c r="M29" s="176">
        <v>2205</v>
      </c>
      <c r="N29" s="176">
        <v>4793.7</v>
      </c>
      <c r="O29" s="177">
        <v>8471</v>
      </c>
      <c r="P29" s="178">
        <f t="shared" si="167"/>
        <v>8926.4600551981148</v>
      </c>
      <c r="Q29" s="179">
        <v>2206</v>
      </c>
      <c r="R29" s="179">
        <v>4795.8</v>
      </c>
      <c r="S29" s="179">
        <v>8479</v>
      </c>
      <c r="T29" s="180">
        <f t="shared" si="134"/>
        <v>8934.5584535616526</v>
      </c>
      <c r="U29" s="181">
        <v>2207.5</v>
      </c>
      <c r="V29" s="181">
        <v>4799.1000000000004</v>
      </c>
      <c r="W29" s="181">
        <v>8491</v>
      </c>
      <c r="X29" s="182">
        <f t="shared" si="135"/>
        <v>8946.7129359389382</v>
      </c>
      <c r="Y29" s="183">
        <v>2205</v>
      </c>
      <c r="Z29" s="183">
        <v>4793.7</v>
      </c>
      <c r="AA29" s="183">
        <v>8471</v>
      </c>
      <c r="AB29" s="184">
        <f t="shared" si="136"/>
        <v>8926.4600551981148</v>
      </c>
      <c r="AC29" s="185">
        <v>2225</v>
      </c>
      <c r="AD29" s="186">
        <f t="shared" si="145"/>
        <v>4837.1499999999996</v>
      </c>
      <c r="AE29" s="187">
        <f t="shared" si="146"/>
        <v>8625.9140983608486</v>
      </c>
      <c r="AF29" s="188">
        <f t="shared" si="137"/>
        <v>9089.1256854428266</v>
      </c>
      <c r="AG29" s="189">
        <v>2216</v>
      </c>
      <c r="AH29" s="212">
        <f t="shared" si="147"/>
        <v>4817.5839999999998</v>
      </c>
      <c r="AI29" s="190">
        <f t="shared" si="148"/>
        <v>8556.2725560106628</v>
      </c>
      <c r="AJ29" s="190">
        <f t="shared" si="138"/>
        <v>9015.7443922684361</v>
      </c>
      <c r="AK29" s="191">
        <v>2216</v>
      </c>
      <c r="AL29" s="191">
        <f t="shared" si="149"/>
        <v>4817.5839999999998</v>
      </c>
      <c r="AM29" s="192">
        <f t="shared" si="150"/>
        <v>8556.2725560106628</v>
      </c>
      <c r="AN29" s="193">
        <f t="shared" si="151"/>
        <v>9015.7443922684361</v>
      </c>
      <c r="AO29" s="194">
        <v>2206</v>
      </c>
      <c r="AP29" s="194">
        <f t="shared" si="152"/>
        <v>4795.8440000000001</v>
      </c>
      <c r="AQ29" s="195">
        <f t="shared" si="153"/>
        <v>8479.2241184033901</v>
      </c>
      <c r="AR29" s="196">
        <f t="shared" si="154"/>
        <v>8934.5584535616526</v>
      </c>
      <c r="AS29" s="197">
        <v>2206.4</v>
      </c>
      <c r="AT29" s="198">
        <f t="shared" si="155"/>
        <v>4796.7136</v>
      </c>
      <c r="AU29" s="199">
        <f t="shared" si="156"/>
        <v>8482.2993651342658</v>
      </c>
      <c r="AV29" s="200">
        <f t="shared" si="157"/>
        <v>8937.7988410419766</v>
      </c>
      <c r="AW29" s="201">
        <v>2212.5</v>
      </c>
      <c r="AX29" s="201">
        <f t="shared" si="158"/>
        <v>4809.9749999999995</v>
      </c>
      <c r="AY29" s="202">
        <f t="shared" si="159"/>
        <v>8529.2659635004129</v>
      </c>
      <c r="AZ29" s="203">
        <f t="shared" si="160"/>
        <v>8987.2875457403843</v>
      </c>
      <c r="BA29" s="204">
        <v>2212.5</v>
      </c>
      <c r="BB29" s="205">
        <f t="shared" si="161"/>
        <v>4809.9749999999995</v>
      </c>
      <c r="BC29" s="206">
        <f t="shared" si="162"/>
        <v>8529.2659635004129</v>
      </c>
      <c r="BD29" s="207">
        <f t="shared" si="163"/>
        <v>8987.2875457403843</v>
      </c>
      <c r="BE29" s="208">
        <v>2206.4</v>
      </c>
      <c r="BF29" s="209">
        <f t="shared" si="164"/>
        <v>4796.7136</v>
      </c>
      <c r="BG29" s="210">
        <f t="shared" si="165"/>
        <v>148292.55653194268</v>
      </c>
      <c r="BH29" s="210">
        <f t="shared" si="166"/>
        <v>8937.7988410419766</v>
      </c>
    </row>
    <row r="30" spans="1:60" ht="15" thickBot="1" x14ac:dyDescent="0.35">
      <c r="A30" s="1"/>
      <c r="B30" s="561"/>
      <c r="C30" s="561"/>
      <c r="D30" s="561"/>
      <c r="E30" s="561"/>
      <c r="F30" s="561"/>
      <c r="G30" s="561"/>
      <c r="H30" s="561">
        <v>12</v>
      </c>
      <c r="I30" s="561"/>
      <c r="J30" s="561"/>
      <c r="K30" s="561"/>
      <c r="L30" s="83">
        <v>5</v>
      </c>
      <c r="M30" s="107">
        <v>2207.5</v>
      </c>
      <c r="N30" s="107">
        <v>4799.1000000000004</v>
      </c>
      <c r="O30" s="106">
        <v>8491</v>
      </c>
      <c r="P30" s="8">
        <f t="shared" si="167"/>
        <v>8946.7129359389382</v>
      </c>
      <c r="Q30" s="104">
        <v>2207.5</v>
      </c>
      <c r="R30" s="104">
        <v>4799.1000000000004</v>
      </c>
      <c r="S30" s="104">
        <v>8491</v>
      </c>
      <c r="T30" s="5">
        <f t="shared" si="134"/>
        <v>8946.7129359389382</v>
      </c>
      <c r="U30" s="101">
        <v>2207.5</v>
      </c>
      <c r="V30" s="101">
        <v>4799.1000000000004</v>
      </c>
      <c r="W30" s="101">
        <v>8491</v>
      </c>
      <c r="X30" s="11">
        <f t="shared" si="135"/>
        <v>8946.7129359389382</v>
      </c>
      <c r="Y30" s="102">
        <v>2205</v>
      </c>
      <c r="Z30" s="102">
        <v>4793.7</v>
      </c>
      <c r="AA30" s="102">
        <v>8471</v>
      </c>
      <c r="AB30" s="36">
        <f t="shared" si="136"/>
        <v>8926.4600551981148</v>
      </c>
      <c r="AC30" s="110">
        <v>2216</v>
      </c>
      <c r="AD30" s="111">
        <f t="shared" si="145"/>
        <v>4817.5839999999998</v>
      </c>
      <c r="AE30" s="112">
        <f t="shared" si="146"/>
        <v>8556.2725560106628</v>
      </c>
      <c r="AF30" s="37">
        <f t="shared" si="137"/>
        <v>9015.7443922684361</v>
      </c>
      <c r="AG30" s="98">
        <v>2211</v>
      </c>
      <c r="AH30" s="213">
        <f t="shared" ref="AH30" si="168">(2*AG30*($D$26/1000))</f>
        <v>4806.7139999999999</v>
      </c>
      <c r="AI30" s="113">
        <f t="shared" si="148"/>
        <v>8517.7047774842722</v>
      </c>
      <c r="AJ30" s="113">
        <f t="shared" si="138"/>
        <v>8975.105524035178</v>
      </c>
      <c r="AK30" s="115">
        <v>2216</v>
      </c>
      <c r="AL30" s="115">
        <f t="shared" si="149"/>
        <v>4817.5839999999998</v>
      </c>
      <c r="AM30" s="116">
        <f t="shared" si="150"/>
        <v>8556.2725560106628</v>
      </c>
      <c r="AN30" s="44">
        <f t="shared" si="151"/>
        <v>9015.7443922684361</v>
      </c>
      <c r="AO30" s="118">
        <v>2206</v>
      </c>
      <c r="AP30" s="118">
        <f t="shared" si="152"/>
        <v>4795.8440000000001</v>
      </c>
      <c r="AQ30" s="119">
        <f t="shared" si="153"/>
        <v>8479.2241184033901</v>
      </c>
      <c r="AR30" s="49">
        <f t="shared" si="154"/>
        <v>8934.5584535616526</v>
      </c>
      <c r="AS30" s="120">
        <v>2206.4</v>
      </c>
      <c r="AT30" s="121">
        <f t="shared" si="155"/>
        <v>4796.7136</v>
      </c>
      <c r="AU30" s="122">
        <f t="shared" si="156"/>
        <v>8482.2993651342658</v>
      </c>
      <c r="AV30" s="72">
        <f t="shared" si="157"/>
        <v>8937.7988410419766</v>
      </c>
      <c r="AW30" s="123">
        <v>2212.5</v>
      </c>
      <c r="AX30" s="123">
        <f t="shared" si="158"/>
        <v>4809.9749999999995</v>
      </c>
      <c r="AY30" s="124">
        <f t="shared" si="159"/>
        <v>8529.2659635004129</v>
      </c>
      <c r="AZ30" s="75">
        <f t="shared" si="160"/>
        <v>8987.2875457403843</v>
      </c>
      <c r="BA30" s="125">
        <v>2212.5</v>
      </c>
      <c r="BB30" s="126">
        <f t="shared" si="161"/>
        <v>4809.9749999999995</v>
      </c>
      <c r="BC30" s="127">
        <f t="shared" si="162"/>
        <v>8529.2659635004129</v>
      </c>
      <c r="BD30" s="58">
        <f t="shared" si="163"/>
        <v>8987.2875457403843</v>
      </c>
      <c r="BE30" s="128">
        <v>2212.5</v>
      </c>
      <c r="BF30" s="129">
        <f t="shared" si="164"/>
        <v>4809.9749999999995</v>
      </c>
      <c r="BG30" s="63">
        <f t="shared" si="165"/>
        <v>148292.55653194268</v>
      </c>
      <c r="BH30" s="63">
        <f t="shared" si="166"/>
        <v>8987.2875457403843</v>
      </c>
    </row>
    <row r="31" spans="1:60" x14ac:dyDescent="0.3">
      <c r="A31" s="1"/>
      <c r="B31" s="1"/>
      <c r="C31" s="1"/>
      <c r="D31" s="1">
        <f>AVERAGE(D6:D30)</f>
        <v>2455.6470588235293</v>
      </c>
      <c r="E31" s="1">
        <f t="shared" ref="E31:F31" si="169">AVERAGE(E6:E30)</f>
        <v>108.70588235294117</v>
      </c>
      <c r="F31" s="1">
        <f t="shared" si="169"/>
        <v>31.235294117647058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60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15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155" ht="15" thickBo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155" ht="54" customHeight="1" thickBot="1" x14ac:dyDescent="0.35">
      <c r="A35" s="1"/>
      <c r="B35" s="540" t="s">
        <v>29</v>
      </c>
      <c r="C35" s="541"/>
      <c r="D35" s="541"/>
      <c r="E35" s="541"/>
      <c r="F35" s="541"/>
      <c r="G35" s="541"/>
      <c r="H35" s="541"/>
      <c r="I35" s="541"/>
      <c r="J35" s="541"/>
      <c r="K35" s="542"/>
      <c r="L35" s="543" t="s">
        <v>21</v>
      </c>
      <c r="M35" s="544"/>
      <c r="N35" s="544"/>
      <c r="O35" s="544"/>
      <c r="P35" s="544"/>
      <c r="Q35" s="544"/>
      <c r="R35" s="544"/>
      <c r="S35" s="544"/>
      <c r="T35" s="544"/>
      <c r="U35" s="544"/>
      <c r="V35" s="544"/>
      <c r="W35" s="544"/>
      <c r="X35" s="544"/>
      <c r="Y35" s="544"/>
      <c r="Z35" s="544"/>
      <c r="AA35" s="544"/>
      <c r="AB35" s="544"/>
      <c r="AC35" s="544"/>
      <c r="AD35" s="544"/>
      <c r="AE35" s="544"/>
      <c r="AF35" s="544"/>
      <c r="AG35" s="544"/>
      <c r="AH35" s="544"/>
      <c r="AI35" s="544"/>
      <c r="AJ35" s="544"/>
      <c r="AK35" s="544"/>
      <c r="AL35" s="544"/>
      <c r="AM35" s="544"/>
      <c r="AN35" s="544"/>
      <c r="AO35" s="544"/>
      <c r="AP35" s="544"/>
      <c r="AQ35" s="544"/>
      <c r="AR35" s="544"/>
      <c r="AS35" s="544"/>
      <c r="AT35" s="544"/>
      <c r="AU35" s="544"/>
      <c r="AV35" s="544"/>
      <c r="AW35" s="544"/>
      <c r="AX35" s="544"/>
      <c r="AY35" s="544"/>
      <c r="AZ35" s="544"/>
      <c r="BA35" s="544"/>
      <c r="BB35" s="544"/>
      <c r="BC35" s="544"/>
      <c r="BD35" s="544"/>
      <c r="BE35" s="544"/>
      <c r="BF35" s="544"/>
      <c r="BG35" s="545"/>
      <c r="BH35" s="490" t="s">
        <v>22</v>
      </c>
      <c r="BI35" s="491"/>
      <c r="BJ35" s="491"/>
      <c r="BK35" s="491"/>
      <c r="BL35" s="491"/>
      <c r="BM35" s="491"/>
      <c r="BN35" s="491"/>
      <c r="BO35" s="491"/>
      <c r="BP35" s="491"/>
      <c r="BQ35" s="491"/>
      <c r="BR35" s="491"/>
      <c r="BS35" s="491"/>
      <c r="BT35" s="491"/>
      <c r="BU35" s="491"/>
      <c r="BV35" s="491"/>
      <c r="BW35" s="491"/>
      <c r="BX35" s="491"/>
      <c r="BY35" s="491"/>
      <c r="BZ35" s="491"/>
      <c r="CA35" s="491"/>
      <c r="CB35" s="491"/>
      <c r="CC35" s="491"/>
      <c r="CD35" s="491"/>
      <c r="CE35" s="491"/>
      <c r="CF35" s="491"/>
      <c r="CG35" s="491"/>
      <c r="CH35" s="491"/>
      <c r="CI35" s="491"/>
      <c r="CJ35" s="491"/>
      <c r="CK35" s="491"/>
      <c r="CL35" s="491"/>
      <c r="CM35" s="491"/>
      <c r="CN35" s="491"/>
      <c r="CO35" s="491"/>
      <c r="CP35" s="491"/>
      <c r="CQ35" s="491"/>
      <c r="CR35" s="491"/>
      <c r="CS35" s="491"/>
      <c r="CT35" s="491"/>
      <c r="CU35" s="491"/>
      <c r="CV35" s="491"/>
      <c r="CW35" s="491"/>
      <c r="CX35" s="491"/>
      <c r="CY35" s="491"/>
      <c r="CZ35" s="491"/>
      <c r="DA35" s="491"/>
      <c r="DB35" s="491"/>
      <c r="DC35" s="492"/>
      <c r="DD35" s="493" t="s">
        <v>23</v>
      </c>
      <c r="DE35" s="494"/>
      <c r="DF35" s="494"/>
      <c r="DG35" s="494"/>
      <c r="DH35" s="494"/>
      <c r="DI35" s="494"/>
      <c r="DJ35" s="494"/>
      <c r="DK35" s="494"/>
      <c r="DL35" s="494"/>
      <c r="DM35" s="494"/>
      <c r="DN35" s="494"/>
      <c r="DO35" s="494"/>
      <c r="DP35" s="494"/>
      <c r="DQ35" s="494"/>
      <c r="DR35" s="494"/>
      <c r="DS35" s="494"/>
      <c r="DT35" s="494"/>
      <c r="DU35" s="494"/>
      <c r="DV35" s="494"/>
      <c r="DW35" s="494"/>
      <c r="DX35" s="494"/>
      <c r="DY35" s="494"/>
      <c r="DZ35" s="494"/>
      <c r="EA35" s="494"/>
      <c r="EB35" s="494"/>
      <c r="EC35" s="494"/>
      <c r="ED35" s="494"/>
      <c r="EE35" s="494"/>
      <c r="EF35" s="494"/>
      <c r="EG35" s="494"/>
      <c r="EH35" s="494"/>
      <c r="EI35" s="494"/>
      <c r="EJ35" s="494"/>
      <c r="EK35" s="494"/>
      <c r="EL35" s="494"/>
      <c r="EM35" s="494"/>
      <c r="EN35" s="494"/>
      <c r="EO35" s="494"/>
      <c r="EP35" s="494"/>
      <c r="EQ35" s="494"/>
      <c r="ER35" s="494"/>
      <c r="ES35" s="494"/>
      <c r="ET35" s="494"/>
      <c r="EU35" s="494"/>
      <c r="EV35" s="494"/>
      <c r="EW35" s="494"/>
      <c r="EX35" s="494"/>
      <c r="EY35" s="495"/>
    </row>
    <row r="36" spans="1:155" ht="41.4" customHeight="1" thickBot="1" x14ac:dyDescent="0.35">
      <c r="A36" s="1"/>
      <c r="B36" s="540" t="s">
        <v>30</v>
      </c>
      <c r="C36" s="541"/>
      <c r="D36" s="541"/>
      <c r="E36" s="541"/>
      <c r="F36" s="541"/>
      <c r="G36" s="541"/>
      <c r="H36" s="541"/>
      <c r="I36" s="541"/>
      <c r="J36" s="541"/>
      <c r="K36" s="542"/>
      <c r="L36" s="515" t="s">
        <v>12</v>
      </c>
      <c r="M36" s="516"/>
      <c r="N36" s="516"/>
      <c r="O36" s="516"/>
      <c r="P36" s="516"/>
      <c r="Q36" s="516"/>
      <c r="R36" s="516"/>
      <c r="S36" s="516"/>
      <c r="T36" s="516"/>
      <c r="U36" s="516"/>
      <c r="V36" s="516"/>
      <c r="W36" s="517"/>
      <c r="X36" s="502" t="s">
        <v>14</v>
      </c>
      <c r="Y36" s="503"/>
      <c r="Z36" s="503"/>
      <c r="AA36" s="503"/>
      <c r="AB36" s="503"/>
      <c r="AC36" s="503"/>
      <c r="AD36" s="503"/>
      <c r="AE36" s="503"/>
      <c r="AF36" s="503"/>
      <c r="AG36" s="503"/>
      <c r="AH36" s="503"/>
      <c r="AI36" s="504"/>
      <c r="AJ36" s="509" t="s">
        <v>15</v>
      </c>
      <c r="AK36" s="510"/>
      <c r="AL36" s="510"/>
      <c r="AM36" s="510"/>
      <c r="AN36" s="510"/>
      <c r="AO36" s="510"/>
      <c r="AP36" s="510"/>
      <c r="AQ36" s="510"/>
      <c r="AR36" s="510"/>
      <c r="AS36" s="510"/>
      <c r="AT36" s="510"/>
      <c r="AU36" s="511"/>
      <c r="AV36" s="496" t="s">
        <v>16</v>
      </c>
      <c r="AW36" s="497"/>
      <c r="AX36" s="497"/>
      <c r="AY36" s="497"/>
      <c r="AZ36" s="497"/>
      <c r="BA36" s="497"/>
      <c r="BB36" s="497"/>
      <c r="BC36" s="497"/>
      <c r="BD36" s="497"/>
      <c r="BE36" s="497"/>
      <c r="BF36" s="497"/>
      <c r="BG36" s="498"/>
      <c r="BH36" s="515" t="s">
        <v>12</v>
      </c>
      <c r="BI36" s="516"/>
      <c r="BJ36" s="516"/>
      <c r="BK36" s="516"/>
      <c r="BL36" s="516"/>
      <c r="BM36" s="516"/>
      <c r="BN36" s="516"/>
      <c r="BO36" s="516"/>
      <c r="BP36" s="516"/>
      <c r="BQ36" s="516"/>
      <c r="BR36" s="516"/>
      <c r="BS36" s="517"/>
      <c r="BT36" s="502" t="s">
        <v>14</v>
      </c>
      <c r="BU36" s="503"/>
      <c r="BV36" s="503"/>
      <c r="BW36" s="503"/>
      <c r="BX36" s="503"/>
      <c r="BY36" s="503"/>
      <c r="BZ36" s="503"/>
      <c r="CA36" s="503"/>
      <c r="CB36" s="503"/>
      <c r="CC36" s="503"/>
      <c r="CD36" s="503"/>
      <c r="CE36" s="504"/>
      <c r="CF36" s="509" t="s">
        <v>15</v>
      </c>
      <c r="CG36" s="510"/>
      <c r="CH36" s="510"/>
      <c r="CI36" s="510"/>
      <c r="CJ36" s="510"/>
      <c r="CK36" s="510"/>
      <c r="CL36" s="510"/>
      <c r="CM36" s="510"/>
      <c r="CN36" s="510"/>
      <c r="CO36" s="510"/>
      <c r="CP36" s="510"/>
      <c r="CQ36" s="511"/>
      <c r="CR36" s="496" t="s">
        <v>16</v>
      </c>
      <c r="CS36" s="497"/>
      <c r="CT36" s="497"/>
      <c r="CU36" s="497"/>
      <c r="CV36" s="497"/>
      <c r="CW36" s="497"/>
      <c r="CX36" s="497"/>
      <c r="CY36" s="497"/>
      <c r="CZ36" s="497"/>
      <c r="DA36" s="497"/>
      <c r="DB36" s="497"/>
      <c r="DC36" s="498"/>
      <c r="DD36" s="515" t="s">
        <v>12</v>
      </c>
      <c r="DE36" s="516"/>
      <c r="DF36" s="516"/>
      <c r="DG36" s="516"/>
      <c r="DH36" s="516"/>
      <c r="DI36" s="516"/>
      <c r="DJ36" s="516"/>
      <c r="DK36" s="516"/>
      <c r="DL36" s="516"/>
      <c r="DM36" s="516"/>
      <c r="DN36" s="516"/>
      <c r="DO36" s="517"/>
      <c r="DP36" s="502" t="s">
        <v>14</v>
      </c>
      <c r="DQ36" s="503"/>
      <c r="DR36" s="503"/>
      <c r="DS36" s="503"/>
      <c r="DT36" s="503"/>
      <c r="DU36" s="503"/>
      <c r="DV36" s="503"/>
      <c r="DW36" s="503"/>
      <c r="DX36" s="503"/>
      <c r="DY36" s="503"/>
      <c r="DZ36" s="503"/>
      <c r="EA36" s="504"/>
      <c r="EB36" s="509" t="s">
        <v>15</v>
      </c>
      <c r="EC36" s="510"/>
      <c r="ED36" s="510"/>
      <c r="EE36" s="510"/>
      <c r="EF36" s="510"/>
      <c r="EG36" s="510"/>
      <c r="EH36" s="510"/>
      <c r="EI36" s="510"/>
      <c r="EJ36" s="510"/>
      <c r="EK36" s="510"/>
      <c r="EL36" s="510"/>
      <c r="EM36" s="511"/>
      <c r="EN36" s="496" t="s">
        <v>16</v>
      </c>
      <c r="EO36" s="497"/>
      <c r="EP36" s="497"/>
      <c r="EQ36" s="497"/>
      <c r="ER36" s="497"/>
      <c r="ES36" s="497"/>
      <c r="ET36" s="497"/>
      <c r="EU36" s="497"/>
      <c r="EV36" s="497"/>
      <c r="EW36" s="497"/>
      <c r="EX36" s="497"/>
      <c r="EY36" s="498"/>
    </row>
    <row r="37" spans="1:155" ht="31.2" customHeight="1" thickBot="1" x14ac:dyDescent="0.35">
      <c r="A37" s="1"/>
      <c r="B37" s="546" t="s">
        <v>0</v>
      </c>
      <c r="C37" s="554" t="s">
        <v>1</v>
      </c>
      <c r="D37" s="554" t="s">
        <v>2</v>
      </c>
      <c r="E37" s="554" t="s">
        <v>3</v>
      </c>
      <c r="F37" s="554" t="s">
        <v>4</v>
      </c>
      <c r="G37" s="554" t="s">
        <v>13</v>
      </c>
      <c r="H37" s="554" t="s">
        <v>24</v>
      </c>
      <c r="I37" s="554" t="s">
        <v>5</v>
      </c>
      <c r="J37" s="554" t="s">
        <v>6</v>
      </c>
      <c r="K37" s="554" t="s">
        <v>7</v>
      </c>
      <c r="L37" s="534" t="s">
        <v>34</v>
      </c>
      <c r="M37" s="535"/>
      <c r="N37" s="536"/>
      <c r="O37" s="534" t="s">
        <v>35</v>
      </c>
      <c r="P37" s="535"/>
      <c r="Q37" s="536"/>
      <c r="R37" s="534" t="s">
        <v>36</v>
      </c>
      <c r="S37" s="535"/>
      <c r="T37" s="536"/>
      <c r="U37" s="535" t="s">
        <v>37</v>
      </c>
      <c r="V37" s="535"/>
      <c r="W37" s="536"/>
      <c r="X37" s="537" t="s">
        <v>34</v>
      </c>
      <c r="Y37" s="538"/>
      <c r="Z37" s="539"/>
      <c r="AA37" s="537" t="s">
        <v>35</v>
      </c>
      <c r="AB37" s="538"/>
      <c r="AC37" s="539"/>
      <c r="AD37" s="537" t="s">
        <v>36</v>
      </c>
      <c r="AE37" s="538"/>
      <c r="AF37" s="538"/>
      <c r="AG37" s="538" t="s">
        <v>37</v>
      </c>
      <c r="AH37" s="538"/>
      <c r="AI37" s="539"/>
      <c r="AJ37" s="548" t="s">
        <v>34</v>
      </c>
      <c r="AK37" s="549"/>
      <c r="AL37" s="550"/>
      <c r="AM37" s="548" t="s">
        <v>35</v>
      </c>
      <c r="AN37" s="549"/>
      <c r="AO37" s="550"/>
      <c r="AP37" s="548" t="s">
        <v>36</v>
      </c>
      <c r="AQ37" s="549"/>
      <c r="AR37" s="550"/>
      <c r="AS37" s="549" t="s">
        <v>37</v>
      </c>
      <c r="AT37" s="549"/>
      <c r="AU37" s="550"/>
      <c r="AV37" s="551" t="s">
        <v>34</v>
      </c>
      <c r="AW37" s="552"/>
      <c r="AX37" s="553"/>
      <c r="AY37" s="551" t="s">
        <v>35</v>
      </c>
      <c r="AZ37" s="552"/>
      <c r="BA37" s="553"/>
      <c r="BB37" s="551" t="s">
        <v>36</v>
      </c>
      <c r="BC37" s="552"/>
      <c r="BD37" s="552"/>
      <c r="BE37" s="552" t="s">
        <v>37</v>
      </c>
      <c r="BF37" s="552"/>
      <c r="BG37" s="553"/>
      <c r="BH37" s="531" t="s">
        <v>34</v>
      </c>
      <c r="BI37" s="532"/>
      <c r="BJ37" s="533"/>
      <c r="BK37" s="531" t="s">
        <v>35</v>
      </c>
      <c r="BL37" s="532"/>
      <c r="BM37" s="533"/>
      <c r="BN37" s="531" t="s">
        <v>36</v>
      </c>
      <c r="BO37" s="532"/>
      <c r="BP37" s="533"/>
      <c r="BQ37" s="532" t="s">
        <v>37</v>
      </c>
      <c r="BR37" s="532"/>
      <c r="BS37" s="533"/>
      <c r="BT37" s="525" t="s">
        <v>34</v>
      </c>
      <c r="BU37" s="526"/>
      <c r="BV37" s="527"/>
      <c r="BW37" s="525" t="s">
        <v>35</v>
      </c>
      <c r="BX37" s="526"/>
      <c r="BY37" s="527"/>
      <c r="BZ37" s="525" t="s">
        <v>36</v>
      </c>
      <c r="CA37" s="526"/>
      <c r="CB37" s="527"/>
      <c r="CC37" s="526" t="s">
        <v>37</v>
      </c>
      <c r="CD37" s="526"/>
      <c r="CE37" s="527"/>
      <c r="CF37" s="528" t="s">
        <v>34</v>
      </c>
      <c r="CG37" s="529"/>
      <c r="CH37" s="530"/>
      <c r="CI37" s="528" t="s">
        <v>35</v>
      </c>
      <c r="CJ37" s="529"/>
      <c r="CK37" s="530"/>
      <c r="CL37" s="528" t="s">
        <v>36</v>
      </c>
      <c r="CM37" s="529"/>
      <c r="CN37" s="530"/>
      <c r="CO37" s="529" t="s">
        <v>37</v>
      </c>
      <c r="CP37" s="529"/>
      <c r="CQ37" s="530"/>
      <c r="CR37" s="522" t="s">
        <v>34</v>
      </c>
      <c r="CS37" s="523"/>
      <c r="CT37" s="524"/>
      <c r="CU37" s="522" t="s">
        <v>35</v>
      </c>
      <c r="CV37" s="523"/>
      <c r="CW37" s="524"/>
      <c r="CX37" s="522" t="s">
        <v>36</v>
      </c>
      <c r="CY37" s="523"/>
      <c r="CZ37" s="523"/>
      <c r="DA37" s="523" t="s">
        <v>37</v>
      </c>
      <c r="DB37" s="523"/>
      <c r="DC37" s="524"/>
      <c r="DD37" s="518" t="s">
        <v>34</v>
      </c>
      <c r="DE37" s="519"/>
      <c r="DF37" s="520"/>
      <c r="DG37" s="518" t="s">
        <v>35</v>
      </c>
      <c r="DH37" s="519"/>
      <c r="DI37" s="520"/>
      <c r="DJ37" s="518" t="s">
        <v>36</v>
      </c>
      <c r="DK37" s="519"/>
      <c r="DL37" s="520"/>
      <c r="DM37" s="519" t="s">
        <v>37</v>
      </c>
      <c r="DN37" s="519"/>
      <c r="DO37" s="521"/>
      <c r="DP37" s="505" t="s">
        <v>34</v>
      </c>
      <c r="DQ37" s="506"/>
      <c r="DR37" s="507"/>
      <c r="DS37" s="508" t="s">
        <v>35</v>
      </c>
      <c r="DT37" s="506"/>
      <c r="DU37" s="507"/>
      <c r="DV37" s="508" t="s">
        <v>36</v>
      </c>
      <c r="DW37" s="506"/>
      <c r="DX37" s="507"/>
      <c r="DY37" s="506" t="s">
        <v>37</v>
      </c>
      <c r="DZ37" s="506"/>
      <c r="EA37" s="507"/>
      <c r="EB37" s="512" t="s">
        <v>34</v>
      </c>
      <c r="EC37" s="513"/>
      <c r="ED37" s="514"/>
      <c r="EE37" s="512" t="s">
        <v>35</v>
      </c>
      <c r="EF37" s="513"/>
      <c r="EG37" s="514"/>
      <c r="EH37" s="512" t="s">
        <v>36</v>
      </c>
      <c r="EI37" s="513"/>
      <c r="EJ37" s="514"/>
      <c r="EK37" s="513" t="s">
        <v>37</v>
      </c>
      <c r="EL37" s="513"/>
      <c r="EM37" s="514"/>
      <c r="EN37" s="499" t="s">
        <v>34</v>
      </c>
      <c r="EO37" s="500"/>
      <c r="EP37" s="501"/>
      <c r="EQ37" s="499" t="s">
        <v>35</v>
      </c>
      <c r="ER37" s="500"/>
      <c r="ES37" s="501"/>
      <c r="ET37" s="499" t="s">
        <v>36</v>
      </c>
      <c r="EU37" s="500"/>
      <c r="EV37" s="501"/>
      <c r="EW37" s="499" t="s">
        <v>37</v>
      </c>
      <c r="EX37" s="500"/>
      <c r="EY37" s="501"/>
    </row>
    <row r="38" spans="1:155" ht="42.6" customHeight="1" thickBot="1" x14ac:dyDescent="0.35">
      <c r="A38" s="1"/>
      <c r="B38" s="547"/>
      <c r="C38" s="555"/>
      <c r="D38" s="555"/>
      <c r="E38" s="555"/>
      <c r="F38" s="555"/>
      <c r="G38" s="555"/>
      <c r="H38" s="555"/>
      <c r="I38" s="555"/>
      <c r="J38" s="555"/>
      <c r="K38" s="555"/>
      <c r="L38" s="222" t="s">
        <v>31</v>
      </c>
      <c r="M38" s="225" t="s">
        <v>33</v>
      </c>
      <c r="N38" s="6" t="s">
        <v>32</v>
      </c>
      <c r="O38" s="222" t="s">
        <v>31</v>
      </c>
      <c r="P38" s="225" t="s">
        <v>33</v>
      </c>
      <c r="Q38" s="6" t="s">
        <v>32</v>
      </c>
      <c r="R38" s="222" t="s">
        <v>31</v>
      </c>
      <c r="S38" s="225" t="s">
        <v>33</v>
      </c>
      <c r="T38" s="6" t="s">
        <v>32</v>
      </c>
      <c r="U38" s="222" t="s">
        <v>31</v>
      </c>
      <c r="V38" s="225" t="s">
        <v>33</v>
      </c>
      <c r="W38" s="6" t="s">
        <v>32</v>
      </c>
      <c r="X38" s="232" t="s">
        <v>31</v>
      </c>
      <c r="Y38" s="235" t="s">
        <v>33</v>
      </c>
      <c r="Z38" s="3" t="s">
        <v>32</v>
      </c>
      <c r="AA38" s="232" t="s">
        <v>31</v>
      </c>
      <c r="AB38" s="235" t="s">
        <v>33</v>
      </c>
      <c r="AC38" s="3" t="s">
        <v>32</v>
      </c>
      <c r="AD38" s="232" t="s">
        <v>31</v>
      </c>
      <c r="AE38" s="235" t="s">
        <v>33</v>
      </c>
      <c r="AF38" s="3" t="s">
        <v>32</v>
      </c>
      <c r="AG38" s="232" t="s">
        <v>31</v>
      </c>
      <c r="AH38" s="240" t="s">
        <v>33</v>
      </c>
      <c r="AI38" s="2" t="s">
        <v>32</v>
      </c>
      <c r="AJ38" s="242" t="s">
        <v>31</v>
      </c>
      <c r="AK38" s="244" t="s">
        <v>33</v>
      </c>
      <c r="AL38" s="9" t="s">
        <v>32</v>
      </c>
      <c r="AM38" s="242" t="s">
        <v>31</v>
      </c>
      <c r="AN38" s="244" t="s">
        <v>33</v>
      </c>
      <c r="AO38" s="9" t="s">
        <v>32</v>
      </c>
      <c r="AP38" s="242" t="s">
        <v>31</v>
      </c>
      <c r="AQ38" s="244" t="s">
        <v>33</v>
      </c>
      <c r="AR38" s="9" t="s">
        <v>32</v>
      </c>
      <c r="AS38" s="242" t="s">
        <v>31</v>
      </c>
      <c r="AT38" s="244" t="s">
        <v>33</v>
      </c>
      <c r="AU38" s="9" t="s">
        <v>32</v>
      </c>
      <c r="AV38" s="252" t="s">
        <v>31</v>
      </c>
      <c r="AW38" s="256" t="s">
        <v>33</v>
      </c>
      <c r="AX38" s="13" t="s">
        <v>32</v>
      </c>
      <c r="AY38" s="252" t="s">
        <v>31</v>
      </c>
      <c r="AZ38" s="256" t="s">
        <v>33</v>
      </c>
      <c r="BA38" s="13" t="s">
        <v>32</v>
      </c>
      <c r="BB38" s="252" t="s">
        <v>31</v>
      </c>
      <c r="BC38" s="256" t="s">
        <v>33</v>
      </c>
      <c r="BD38" s="13" t="s">
        <v>32</v>
      </c>
      <c r="BE38" s="252" t="s">
        <v>31</v>
      </c>
      <c r="BF38" s="256" t="s">
        <v>33</v>
      </c>
      <c r="BG38" s="12" t="s">
        <v>32</v>
      </c>
      <c r="BH38" s="267" t="s">
        <v>31</v>
      </c>
      <c r="BI38" s="268" t="s">
        <v>33</v>
      </c>
      <c r="BJ38" s="19" t="s">
        <v>32</v>
      </c>
      <c r="BK38" s="267" t="s">
        <v>31</v>
      </c>
      <c r="BL38" s="268" t="s">
        <v>33</v>
      </c>
      <c r="BM38" s="19" t="s">
        <v>32</v>
      </c>
      <c r="BN38" s="267" t="s">
        <v>31</v>
      </c>
      <c r="BO38" s="268" t="s">
        <v>33</v>
      </c>
      <c r="BP38" s="19" t="s">
        <v>32</v>
      </c>
      <c r="BQ38" s="267" t="s">
        <v>31</v>
      </c>
      <c r="BR38" s="268" t="s">
        <v>33</v>
      </c>
      <c r="BS38" s="18" t="s">
        <v>32</v>
      </c>
      <c r="BT38" s="281" t="s">
        <v>31</v>
      </c>
      <c r="BU38" s="283" t="s">
        <v>33</v>
      </c>
      <c r="BV38" s="16" t="s">
        <v>32</v>
      </c>
      <c r="BW38" s="281" t="s">
        <v>31</v>
      </c>
      <c r="BX38" s="283" t="s">
        <v>33</v>
      </c>
      <c r="BY38" s="16" t="s">
        <v>32</v>
      </c>
      <c r="BZ38" s="281" t="s">
        <v>31</v>
      </c>
      <c r="CA38" s="283" t="s">
        <v>33</v>
      </c>
      <c r="CB38" s="16" t="s">
        <v>32</v>
      </c>
      <c r="CC38" s="317" t="s">
        <v>31</v>
      </c>
      <c r="CD38" s="283" t="s">
        <v>33</v>
      </c>
      <c r="CE38" s="15" t="s">
        <v>32</v>
      </c>
      <c r="CF38" s="292" t="s">
        <v>31</v>
      </c>
      <c r="CG38" s="296" t="s">
        <v>33</v>
      </c>
      <c r="CH38" s="21" t="s">
        <v>32</v>
      </c>
      <c r="CI38" s="292" t="s">
        <v>31</v>
      </c>
      <c r="CJ38" s="296" t="s">
        <v>33</v>
      </c>
      <c r="CK38" s="21" t="s">
        <v>32</v>
      </c>
      <c r="CL38" s="292" t="s">
        <v>31</v>
      </c>
      <c r="CM38" s="296" t="s">
        <v>33</v>
      </c>
      <c r="CN38" s="22" t="s">
        <v>32</v>
      </c>
      <c r="CO38" s="303" t="s">
        <v>31</v>
      </c>
      <c r="CP38" s="296" t="s">
        <v>33</v>
      </c>
      <c r="CQ38" s="21" t="s">
        <v>32</v>
      </c>
      <c r="CR38" s="306" t="s">
        <v>31</v>
      </c>
      <c r="CS38" s="305" t="s">
        <v>33</v>
      </c>
      <c r="CT38" s="24" t="s">
        <v>32</v>
      </c>
      <c r="CU38" s="306" t="s">
        <v>31</v>
      </c>
      <c r="CV38" s="307" t="s">
        <v>33</v>
      </c>
      <c r="CW38" s="24" t="s">
        <v>32</v>
      </c>
      <c r="CX38" s="306" t="s">
        <v>31</v>
      </c>
      <c r="CY38" s="307" t="s">
        <v>33</v>
      </c>
      <c r="CZ38" s="25" t="s">
        <v>32</v>
      </c>
      <c r="DA38" s="305" t="s">
        <v>31</v>
      </c>
      <c r="DB38" s="307" t="s">
        <v>33</v>
      </c>
      <c r="DC38" s="24" t="s">
        <v>32</v>
      </c>
      <c r="DD38" s="318" t="s">
        <v>31</v>
      </c>
      <c r="DE38" s="319" t="s">
        <v>33</v>
      </c>
      <c r="DF38" s="30" t="s">
        <v>32</v>
      </c>
      <c r="DG38" s="318" t="s">
        <v>31</v>
      </c>
      <c r="DH38" s="323" t="s">
        <v>33</v>
      </c>
      <c r="DI38" s="30" t="s">
        <v>32</v>
      </c>
      <c r="DJ38" s="318" t="s">
        <v>31</v>
      </c>
      <c r="DK38" s="319" t="s">
        <v>33</v>
      </c>
      <c r="DL38" s="30" t="s">
        <v>32</v>
      </c>
      <c r="DM38" s="318" t="s">
        <v>31</v>
      </c>
      <c r="DN38" s="319" t="s">
        <v>33</v>
      </c>
      <c r="DO38" s="29" t="s">
        <v>32</v>
      </c>
      <c r="DP38" s="333" t="s">
        <v>31</v>
      </c>
      <c r="DQ38" s="334" t="s">
        <v>33</v>
      </c>
      <c r="DR38" s="27" t="s">
        <v>32</v>
      </c>
      <c r="DS38" s="333" t="s">
        <v>31</v>
      </c>
      <c r="DT38" s="334" t="s">
        <v>33</v>
      </c>
      <c r="DU38" s="27" t="s">
        <v>32</v>
      </c>
      <c r="DV38" s="333" t="s">
        <v>31</v>
      </c>
      <c r="DW38" s="334" t="s">
        <v>33</v>
      </c>
      <c r="DX38" s="27" t="s">
        <v>32</v>
      </c>
      <c r="DY38" s="333" t="s">
        <v>31</v>
      </c>
      <c r="DZ38" s="334" t="s">
        <v>33</v>
      </c>
      <c r="EA38" s="27" t="s">
        <v>32</v>
      </c>
      <c r="EB38" s="347" t="s">
        <v>31</v>
      </c>
      <c r="EC38" s="350" t="s">
        <v>33</v>
      </c>
      <c r="ED38" s="32" t="s">
        <v>32</v>
      </c>
      <c r="EE38" s="347" t="s">
        <v>31</v>
      </c>
      <c r="EF38" s="350" t="s">
        <v>33</v>
      </c>
      <c r="EG38" s="32" t="s">
        <v>32</v>
      </c>
      <c r="EH38" s="347" t="s">
        <v>31</v>
      </c>
      <c r="EI38" s="350" t="s">
        <v>33</v>
      </c>
      <c r="EJ38" s="32" t="s">
        <v>32</v>
      </c>
      <c r="EK38" s="347" t="s">
        <v>31</v>
      </c>
      <c r="EL38" s="350" t="s">
        <v>33</v>
      </c>
      <c r="EM38" s="32" t="s">
        <v>32</v>
      </c>
      <c r="EN38" s="365" t="s">
        <v>31</v>
      </c>
      <c r="EO38" s="366" t="s">
        <v>33</v>
      </c>
      <c r="EP38" s="34" t="s">
        <v>32</v>
      </c>
      <c r="EQ38" s="365" t="s">
        <v>31</v>
      </c>
      <c r="ER38" s="366" t="s">
        <v>33</v>
      </c>
      <c r="ES38" s="34" t="s">
        <v>32</v>
      </c>
      <c r="ET38" s="365" t="s">
        <v>31</v>
      </c>
      <c r="EU38" s="366" t="s">
        <v>33</v>
      </c>
      <c r="EV38" s="34" t="s">
        <v>32</v>
      </c>
      <c r="EW38" s="365" t="s">
        <v>31</v>
      </c>
      <c r="EX38" s="379" t="s">
        <v>33</v>
      </c>
      <c r="EY38" s="93" t="s">
        <v>32</v>
      </c>
    </row>
    <row r="39" spans="1:155" ht="15" thickBot="1" x14ac:dyDescent="0.35">
      <c r="A39" s="1"/>
      <c r="B39" s="130" t="s">
        <v>17</v>
      </c>
      <c r="C39" s="131">
        <v>1.569</v>
      </c>
      <c r="D39" s="131">
        <v>2504</v>
      </c>
      <c r="E39" s="131">
        <v>81</v>
      </c>
      <c r="F39" s="131">
        <v>21</v>
      </c>
      <c r="G39" s="132">
        <f>C39/((D39/1000)*(E39/1000)*(F39/1000))</f>
        <v>368.37004355641199</v>
      </c>
      <c r="H39" s="131">
        <v>12</v>
      </c>
      <c r="I39" s="131">
        <v>6.86</v>
      </c>
      <c r="J39" s="131" t="s">
        <v>18</v>
      </c>
      <c r="K39" s="131" t="s">
        <v>19</v>
      </c>
      <c r="L39" s="223">
        <f>AVERAGE(M6:M10)</f>
        <v>1018.9</v>
      </c>
      <c r="M39" s="226">
        <f>_xlfn.STDEV.S(M6:M10)</f>
        <v>4.0062451248020263</v>
      </c>
      <c r="N39" s="108">
        <f>(M39/L39)*100</f>
        <v>0.39319316172362606</v>
      </c>
      <c r="O39" s="228">
        <f>AVERAGE(N6:N10)</f>
        <v>4690.5200000000004</v>
      </c>
      <c r="P39" s="229">
        <f>_xlfn.STDEV.S(N6:N10)</f>
        <v>242.51162240189629</v>
      </c>
      <c r="Q39" s="108">
        <f>(P39/O39)*100</f>
        <v>5.1702502580075613</v>
      </c>
      <c r="R39" s="230">
        <f>AVERAGE(O6:O10)</f>
        <v>9591.3875987273368</v>
      </c>
      <c r="S39" s="231">
        <f>_xlfn.STDEV.S(O6:O10)</f>
        <v>75.264293638595262</v>
      </c>
      <c r="T39" s="108">
        <f>(S39/R39)*100</f>
        <v>0.78470703914188533</v>
      </c>
      <c r="U39" s="230">
        <f>AVERAGE(P6:P10)</f>
        <v>10084.38492130192</v>
      </c>
      <c r="V39" s="231">
        <f>_xlfn.STDEV.S(P6:P10)</f>
        <v>79.132878331619679</v>
      </c>
      <c r="W39" s="108">
        <f>(V39/U39)*100</f>
        <v>0.78470703914189155</v>
      </c>
      <c r="X39" s="233">
        <f>AVERAGE(Q6:Q10)</f>
        <v>1009</v>
      </c>
      <c r="Y39" s="236">
        <f>_xlfn.STDEV.S(Q6:Q10)</f>
        <v>9.4538352005945185</v>
      </c>
      <c r="Z39" s="219">
        <f>(Y39/X39)*100</f>
        <v>0.93695096140679079</v>
      </c>
      <c r="AA39" s="233">
        <f>AVERAGE((R6:R10))</f>
        <v>5053.0599999999995</v>
      </c>
      <c r="AB39" s="236">
        <f>_xlfn.STDEV.S((R6:R10))</f>
        <v>47.356446234910763</v>
      </c>
      <c r="AC39" s="219">
        <f>(AB39/AA39)*100</f>
        <v>0.93718353304553614</v>
      </c>
      <c r="AD39" s="238">
        <f>AVERAGE((S6:S10))</f>
        <v>9406.2000000000007</v>
      </c>
      <c r="AE39" s="239">
        <f>_xlfn.STDEV.S(S6:S10)</f>
        <v>176.93982027796909</v>
      </c>
      <c r="AF39" s="221">
        <f>(AE39/AD39)*100</f>
        <v>1.881097789521476</v>
      </c>
      <c r="AG39" s="238">
        <f>AVERAGE(T6:T10)</f>
        <v>9889.9421328768403</v>
      </c>
      <c r="AH39" s="241">
        <f>_xlfn.STDEV.S(T6:T10)</f>
        <v>186.21029507752255</v>
      </c>
      <c r="AI39" s="219">
        <f>(AH39/AG39)*100</f>
        <v>1.8828249202642877</v>
      </c>
      <c r="AJ39" s="243">
        <f>AVERAGE(U6:U10)</f>
        <v>1020</v>
      </c>
      <c r="AK39" s="245">
        <f>_xlfn.STDEV.S(U6:U10)</f>
        <v>18.285923547909743</v>
      </c>
      <c r="AL39" s="214">
        <f>(AK39/AJ39)*100</f>
        <v>1.7927376027362492</v>
      </c>
      <c r="AM39" s="243">
        <f>AVERAGE(V6:V10)</f>
        <v>5108.1799999999994</v>
      </c>
      <c r="AN39" s="245">
        <f>_xlfn.STDEV.S(V6:V10)</f>
        <v>91.593678821193876</v>
      </c>
      <c r="AO39" s="214">
        <f>(AN39/AM39)*100</f>
        <v>1.7930785293625888</v>
      </c>
      <c r="AP39" s="248">
        <f>AVERAGE(W6:W10)</f>
        <v>9614.6</v>
      </c>
      <c r="AQ39" s="250">
        <f>_xlfn.STDEV.S(W6:W10)</f>
        <v>343.4338364226798</v>
      </c>
      <c r="AR39" s="214">
        <f>(AQ39/AP39)*100</f>
        <v>3.5720033742712105</v>
      </c>
      <c r="AS39" s="248">
        <f>AVERAGE(X6:X10)</f>
        <v>10108.644190890467</v>
      </c>
      <c r="AT39" s="250">
        <f>_xlfn.STDEV.S(X6:X10)</f>
        <v>361.19205844332396</v>
      </c>
      <c r="AU39" s="214">
        <f>(AT39/AS39)*100</f>
        <v>3.5731009186060461</v>
      </c>
      <c r="AV39" s="253">
        <f>AVERAGE(Y6:Y10)</f>
        <v>1000</v>
      </c>
      <c r="AW39" s="257">
        <f>_xlfn.STDEV.S(Y6:Y10)</f>
        <v>0</v>
      </c>
      <c r="AX39" s="216">
        <f>(AW39/AV39)*100</f>
        <v>0</v>
      </c>
      <c r="AY39" s="260">
        <f>AVERAGE(Z6:Z10)</f>
        <v>5008</v>
      </c>
      <c r="AZ39" s="257">
        <f>_xlfn.STDEV.S(Z6:Z10)</f>
        <v>0</v>
      </c>
      <c r="BA39" s="216">
        <f>(AZ39/AY39)*100</f>
        <v>0</v>
      </c>
      <c r="BB39" s="261">
        <f>AVERAGE(AA6:AA10)</f>
        <v>9239</v>
      </c>
      <c r="BC39" s="264">
        <f>_xlfn.STDEV.S(AA6:AA10)</f>
        <v>0</v>
      </c>
      <c r="BD39" s="216">
        <f>(BC39/BB39)*100</f>
        <v>0</v>
      </c>
      <c r="BE39" s="261">
        <f>AVERAGE(AB6:AB10)</f>
        <v>9713.6157234567909</v>
      </c>
      <c r="BF39" s="264">
        <f>_xlfn.STDEV.S(AB6:AB10)</f>
        <v>0</v>
      </c>
      <c r="BG39" s="216">
        <f>(BF39/BE39)*100</f>
        <v>0</v>
      </c>
      <c r="BH39" s="269">
        <f>AVERAGE(AC6:AC10)</f>
        <v>1020</v>
      </c>
      <c r="BI39" s="272">
        <f>_xlfn.STDEV.S(AC6:AC10)</f>
        <v>3.5355339059327378</v>
      </c>
      <c r="BJ39" s="85">
        <f>(BI39/BH39)*100</f>
        <v>0.34662097116987622</v>
      </c>
      <c r="BK39" s="269">
        <f>AVERAGE(AD6:AD10)</f>
        <v>5108.16</v>
      </c>
      <c r="BL39" s="272">
        <f>_xlfn.STDEV.S(AD6:AD10)</f>
        <v>17.705953800911125</v>
      </c>
      <c r="BM39" s="85">
        <f>(BL39/BK39)*100</f>
        <v>0.34662097116987578</v>
      </c>
      <c r="BN39" s="275">
        <f>AVERAGE(AE6:AE10)</f>
        <v>9612.0819239506163</v>
      </c>
      <c r="BO39" s="278">
        <f>_xlfn.STDEV.S(AE6:AE10)</f>
        <v>66.63446304811734</v>
      </c>
      <c r="BP39" s="85">
        <f>(BO39/BN39)*100</f>
        <v>0.6932365285202462</v>
      </c>
      <c r="BQ39" s="275">
        <f>AVERAGE(AJ6:AJ10)</f>
        <v>9987.636823015504</v>
      </c>
      <c r="BR39" s="278">
        <f>_xlfn.STDEV.S(AJ6:AJ10)</f>
        <v>82.460066173691587</v>
      </c>
      <c r="BS39" s="85">
        <f>(BR39/BQ39)*100</f>
        <v>0.82562139207615814</v>
      </c>
      <c r="BT39" s="284">
        <f>AVERAGE(AG6:AG10)</f>
        <v>1014</v>
      </c>
      <c r="BU39" s="383">
        <f>_xlfn.STDEV.S(AG6:AG10)</f>
        <v>4.1833001326703778</v>
      </c>
      <c r="BV39" s="384">
        <f>(BU39/BT39)*100</f>
        <v>0.41255425371502741</v>
      </c>
      <c r="BW39" s="385">
        <f>AVERAGE(AH6:AH10)</f>
        <v>5078.1119999999992</v>
      </c>
      <c r="BX39" s="383">
        <f>_xlfn.STDEV.S(AH6:AH10)</f>
        <v>20.949967064413222</v>
      </c>
      <c r="BY39" s="384">
        <f>(BX39/BW39)*100</f>
        <v>0.41255425371502691</v>
      </c>
      <c r="BZ39" s="286">
        <f>AVERAGE(AI6:AI10)</f>
        <v>9499.3692438800681</v>
      </c>
      <c r="CA39" s="289">
        <f>_xlfn.STDEV.S(AI6:AI10)</f>
        <v>78.428824589776809</v>
      </c>
      <c r="CB39" s="384">
        <f>(CA39/BZ39)*100</f>
        <v>0.8256213920761557</v>
      </c>
      <c r="CC39" s="286">
        <f>AVERAGE(AJ6:AJ10)</f>
        <v>9987.636823015504</v>
      </c>
      <c r="CD39" s="289">
        <f>_xlfn.STDEV.S(AJ6:AJ10)</f>
        <v>82.460066173691587</v>
      </c>
      <c r="CE39" s="384">
        <f>(CD39/CC39)*100</f>
        <v>0.82562139207615814</v>
      </c>
      <c r="CF39" s="293">
        <f>AVERAGE(AK6:AK10)</f>
        <v>1019</v>
      </c>
      <c r="CG39" s="390">
        <f>_xlfn.STDEV.S(AK6:AK10)</f>
        <v>11.937336386313323</v>
      </c>
      <c r="CH39" s="41">
        <f>(CG39/CF39)*100</f>
        <v>1.1714756021897275</v>
      </c>
      <c r="CI39" s="401">
        <f>AVERAGE(AL6:AL10)</f>
        <v>5103.152</v>
      </c>
      <c r="CJ39" s="390">
        <f>_xlfn.STDEV.S(AL6:AL10)</f>
        <v>59.78218062265703</v>
      </c>
      <c r="CK39" s="41">
        <f>(CJ39/CI39)*100</f>
        <v>1.1714756021897257</v>
      </c>
      <c r="CL39" s="297">
        <f>AVERAGE(AM6:AM10)</f>
        <v>9594.2049537918847</v>
      </c>
      <c r="CM39" s="300">
        <f>_xlfn.STDEV.S(AM6:AM10)</f>
        <v>224.92755353649974</v>
      </c>
      <c r="CN39" s="394">
        <f>(CM39/CL39)*100</f>
        <v>2.3444105542857137</v>
      </c>
      <c r="CO39" s="43">
        <f>AVERAGE(AN6:AN10)</f>
        <v>10087.347088416787</v>
      </c>
      <c r="CP39" s="300">
        <f>_xlfn.STDEV.S(AN6:AN10)</f>
        <v>236.48882978827561</v>
      </c>
      <c r="CQ39" s="41">
        <f>(CP39/CO39)*100</f>
        <v>2.3444105542857119</v>
      </c>
      <c r="CR39" s="308">
        <f>AVERAGE(AO6:AO10)</f>
        <v>1014.8</v>
      </c>
      <c r="CS39" s="396">
        <f>_xlfn.STDEV.S(AO6:AO10)</f>
        <v>15.006665185843254</v>
      </c>
      <c r="CT39" s="47">
        <f>(CS39/CR39)*100</f>
        <v>1.4787805662044988</v>
      </c>
      <c r="CU39" s="407">
        <f>AVERAGE(AP6:AP10)</f>
        <v>5082.1184000000003</v>
      </c>
      <c r="CV39" s="404">
        <f>_xlfn.STDEV.S(AP6:AP10)</f>
        <v>75.153379250702997</v>
      </c>
      <c r="CW39" s="47">
        <f>(CV39/CU39)*100</f>
        <v>1.4787805662044984</v>
      </c>
      <c r="CX39" s="308">
        <f>AVERAGE(AQ6:AQ10)</f>
        <v>9515.8992051245132</v>
      </c>
      <c r="CY39" s="311">
        <f>_xlfn.STDEV.S(AQ6:AQ10)</f>
        <v>283.16002550134453</v>
      </c>
      <c r="CZ39" s="48">
        <f>(CY39/CX39)*100</f>
        <v>2.9756517949334405</v>
      </c>
      <c r="DA39" s="314">
        <f>AVERAGE(AR6:AR10)</f>
        <v>10005.016424267913</v>
      </c>
      <c r="DB39" s="311">
        <f>_xlfn.STDEV.S(AR6:AR10)</f>
        <v>297.71445081211397</v>
      </c>
      <c r="DC39" s="47">
        <f>(DB39/DA39)*100</f>
        <v>2.9756517949334436</v>
      </c>
      <c r="DD39" s="320">
        <f>AVERAGE(AS6:AS10)</f>
        <v>1004</v>
      </c>
      <c r="DE39" s="324">
        <f>_xlfn.STDEV.S(AS6:AS10)</f>
        <v>0</v>
      </c>
      <c r="DF39" s="65">
        <f>(DE39/DD39)*100</f>
        <v>0</v>
      </c>
      <c r="DG39" s="320">
        <f>AVERAGE(AT6:AT10)</f>
        <v>5028.0320000000002</v>
      </c>
      <c r="DH39" s="324">
        <f>_xlfn.STDEV.S(AT6:AT11)</f>
        <v>113.02664190192812</v>
      </c>
      <c r="DI39" s="65">
        <f>(DH39/DG39)*100</f>
        <v>2.2479300430452334</v>
      </c>
      <c r="DJ39" s="327">
        <f>AVERAGE(AU6:AU10)</f>
        <v>9312.80204213051</v>
      </c>
      <c r="DK39" s="330">
        <f>_xlfn.STDEV.S(AU6:AU10)</f>
        <v>0</v>
      </c>
      <c r="DL39" s="71">
        <f>(DK39/DJ39)*100</f>
        <v>0</v>
      </c>
      <c r="DM39" s="327">
        <f>AVERAGE(AV6:AV10)</f>
        <v>9791.4800670960194</v>
      </c>
      <c r="DN39" s="330">
        <f>_xlfn.STDEV.S(AV6:AV10)</f>
        <v>0</v>
      </c>
      <c r="DO39" s="70">
        <f>(DN39/DM39)*100</f>
        <v>0</v>
      </c>
      <c r="DP39" s="335">
        <f>AVERAGE(AW6:AW10)</f>
        <v>1004</v>
      </c>
      <c r="DQ39" s="338">
        <f>_xlfn.STDEV.S(AW6:AW10)</f>
        <v>0</v>
      </c>
      <c r="DR39" s="53">
        <f>(DQ39/DP39)*100</f>
        <v>0</v>
      </c>
      <c r="DS39" s="335">
        <f>AVERAGE(AX6:AX10)</f>
        <v>5028.0320000000002</v>
      </c>
      <c r="DT39" s="338">
        <f>_xlfn.STDEV.S(AX6:AX10)</f>
        <v>0</v>
      </c>
      <c r="DU39" s="67">
        <f>(DT39/DS39)*100</f>
        <v>0</v>
      </c>
      <c r="DV39" s="341">
        <f>AVERAGE(AY6:AY10)</f>
        <v>9312.80204213051</v>
      </c>
      <c r="DW39" s="344">
        <f>_xlfn.STDEV.S(AY6:AY10)</f>
        <v>0</v>
      </c>
      <c r="DX39" s="74">
        <f>(DW39/DV39)*100</f>
        <v>0</v>
      </c>
      <c r="DY39" s="341">
        <f>AVERAGE(AZ6:AZ10)</f>
        <v>9791.4800670960194</v>
      </c>
      <c r="DZ39" s="344">
        <f>_xlfn.STDEV.S(AZ6:AZ10)</f>
        <v>0</v>
      </c>
      <c r="EA39" s="74">
        <f>(DZ39/DY39)*100</f>
        <v>0</v>
      </c>
      <c r="EB39" s="348">
        <f>AVERAGE(BA6:BA10)</f>
        <v>1001</v>
      </c>
      <c r="EC39" s="351">
        <f>_xlfn.STDEV.S(BA6:BA10)</f>
        <v>0</v>
      </c>
      <c r="ED39" s="51">
        <f>(EC39/EB39)*100</f>
        <v>0</v>
      </c>
      <c r="EE39" s="353">
        <f>AVERAGE(BB6:BB10)</f>
        <v>5013.0079999999998</v>
      </c>
      <c r="EF39" s="356">
        <f>_xlfn.STDEV.S(BB6:BB10)</f>
        <v>0</v>
      </c>
      <c r="EG39" s="55">
        <f>(EF39/EE39)*100</f>
        <v>0</v>
      </c>
      <c r="EH39" s="359">
        <f>AVERAGE(BC6:BC10)</f>
        <v>9257.2309953580225</v>
      </c>
      <c r="EI39" s="362">
        <f>_xlfn.STDEV.S(BC6:BC10)</f>
        <v>0</v>
      </c>
      <c r="EJ39" s="57">
        <f>(EI39/EH39)*100</f>
        <v>0</v>
      </c>
      <c r="EK39" s="359">
        <f>AVERAGE(BD6:BD10)</f>
        <v>9733.0526685194254</v>
      </c>
      <c r="EL39" s="362">
        <f>_xlfn.STDEV.S(BD6:BD10)</f>
        <v>0</v>
      </c>
      <c r="EM39" s="57">
        <f>(EL39/EK39)*100</f>
        <v>0</v>
      </c>
      <c r="EN39" s="367">
        <f>AVERAGE(BE6:BE10)</f>
        <v>1001</v>
      </c>
      <c r="EO39" s="370">
        <f>_xlfn.STDEV.S(BE6:BE10)</f>
        <v>0</v>
      </c>
      <c r="EP39" s="60">
        <f>(EO39/EN39)*100</f>
        <v>0</v>
      </c>
      <c r="EQ39" s="367">
        <f>AVERAGE(BF6:BF10)</f>
        <v>5013.0079999999998</v>
      </c>
      <c r="ER39" s="370">
        <f>_xlfn.STDEV.S(BF6:BF10)</f>
        <v>0</v>
      </c>
      <c r="ES39" s="60">
        <f>(ER39/EQ39)*100</f>
        <v>0</v>
      </c>
      <c r="ET39" s="373">
        <f>AVERAGE(BG6:BG10)</f>
        <v>9257.2309953580225</v>
      </c>
      <c r="EU39" s="376">
        <f>_xlfn.STDEV.S(BG6:BG10)</f>
        <v>0</v>
      </c>
      <c r="EV39" s="62">
        <f>(EU39/ET39)*100</f>
        <v>0</v>
      </c>
      <c r="EW39" s="373">
        <f>AVERAGE(BH6:BH10)</f>
        <v>9733.0526685194254</v>
      </c>
      <c r="EX39" s="380">
        <f>_xlfn.STDEV.S(BH6:BH10)</f>
        <v>0</v>
      </c>
      <c r="EY39" s="373">
        <f>(EX39/EW39)*100</f>
        <v>0</v>
      </c>
    </row>
    <row r="40" spans="1:155" ht="15" thickBot="1" x14ac:dyDescent="0.35">
      <c r="A40" s="1"/>
      <c r="B40" s="133" t="s">
        <v>25</v>
      </c>
      <c r="C40" s="134">
        <v>2.4420000000000002</v>
      </c>
      <c r="D40" s="134">
        <v>2544</v>
      </c>
      <c r="E40" s="134">
        <v>110</v>
      </c>
      <c r="F40" s="134">
        <v>26</v>
      </c>
      <c r="G40" s="134">
        <v>335.63</v>
      </c>
      <c r="H40" s="134">
        <v>12</v>
      </c>
      <c r="I40" s="134">
        <v>7.36</v>
      </c>
      <c r="J40" s="134" t="s">
        <v>18</v>
      </c>
      <c r="K40" s="134" t="s">
        <v>19</v>
      </c>
      <c r="L40" s="223">
        <f>AVERAGE(M11:M15)</f>
        <v>934.5</v>
      </c>
      <c r="M40" s="226">
        <f>_xlfn.STDEV.S(M11:M15)</f>
        <v>1.1180339887498949</v>
      </c>
      <c r="N40" s="108">
        <f t="shared" ref="N40:N43" si="170">(M40/L40)*100</f>
        <v>0.11963980617976404</v>
      </c>
      <c r="O40" s="228">
        <f>AVERAGE(N11:N15)</f>
        <v>4754.76</v>
      </c>
      <c r="P40" s="229">
        <f>_xlfn.STDEV.S(N11:N15)</f>
        <v>5.6796126628493848</v>
      </c>
      <c r="Q40" s="108">
        <f>(P40/O40)*100</f>
        <v>0.11945109033577687</v>
      </c>
      <c r="R40" s="230">
        <f>AVERAGE(O11:O15)</f>
        <v>7587.8</v>
      </c>
      <c r="S40" s="231">
        <f>_xlfn.STDEV.S(O11:O15)</f>
        <v>18.335757415498275</v>
      </c>
      <c r="T40" s="108">
        <f t="shared" ref="T40:T43" si="171">(S40/R40)*100</f>
        <v>0.2416478744233938</v>
      </c>
      <c r="U40" s="230">
        <f>AVERAGE(P11:P15)</f>
        <v>7939.8412270552335</v>
      </c>
      <c r="V40" s="231">
        <f>_xlfn.STDEV.S(P11:P15)</f>
        <v>18.983152043412854</v>
      </c>
      <c r="W40" s="108">
        <f t="shared" ref="W40:W43" si="172">(V40/U40)*100</f>
        <v>0.23908730036977599</v>
      </c>
      <c r="X40" s="233">
        <f>AVERAGE(Q11:Q15)</f>
        <v>935</v>
      </c>
      <c r="Y40" s="236">
        <f>_xlfn.STDEV.S(Q11:Q15)</f>
        <v>5.5901699437494745</v>
      </c>
      <c r="Z40" s="219">
        <f t="shared" ref="Z40:Z43" si="173">(Y40/X40)*100</f>
        <v>0.5978791383689277</v>
      </c>
      <c r="AA40" s="233">
        <f>AVERAGE(R11:R15)</f>
        <v>4757.32</v>
      </c>
      <c r="AB40" s="236">
        <f>_xlfn.STDEV.S(R11:R15)</f>
        <v>28.442784673797082</v>
      </c>
      <c r="AC40" s="219">
        <f t="shared" ref="AC40:AC43" si="174">(AB40/AA40)*100</f>
        <v>0.59787411134414092</v>
      </c>
      <c r="AD40" s="238">
        <f>AVERAGE((S11:S15))</f>
        <v>7540.4</v>
      </c>
      <c r="AE40" s="239">
        <f>_xlfn.STDEV.S(S11:S15)</f>
        <v>90.337146290991498</v>
      </c>
      <c r="AF40" s="221">
        <f t="shared" ref="AF40:AF43" si="175">(AE40/AD40)*100</f>
        <v>1.1980418318788326</v>
      </c>
      <c r="AG40" s="238">
        <f>AVERAGE(T11:T15)</f>
        <v>7948.5580472185393</v>
      </c>
      <c r="AH40" s="241">
        <f>_xlfn.STDEV.S(T11:T15)</f>
        <v>95.424010606444767</v>
      </c>
      <c r="AI40" s="219">
        <f t="shared" ref="AI40:AI43" si="176">(AH40/AG40)*100</f>
        <v>1.2005197677311641</v>
      </c>
      <c r="AJ40" s="243">
        <f>AVERAGE(U11:U15)</f>
        <v>930</v>
      </c>
      <c r="AK40" s="245">
        <f>_xlfn.STDEV.S(U11:U15)</f>
        <v>0</v>
      </c>
      <c r="AL40" s="214">
        <f t="shared" ref="AL40:AL43" si="177">(AK40/AJ40)*100</f>
        <v>0</v>
      </c>
      <c r="AM40" s="243">
        <f>AVERAGE(V11:V15)</f>
        <v>4731.8</v>
      </c>
      <c r="AN40" s="245">
        <f>_xlfn.STDEV.S(V11:V15)</f>
        <v>0</v>
      </c>
      <c r="AO40" s="214">
        <f t="shared" ref="AO40:AO43" si="178">(AN40/AM40)*100</f>
        <v>0</v>
      </c>
      <c r="AP40" s="248">
        <f>AVERAGE(W11:W15)</f>
        <v>7515</v>
      </c>
      <c r="AQ40" s="250">
        <f>_xlfn.STDEV.S(W11:W15)</f>
        <v>0</v>
      </c>
      <c r="AR40" s="214">
        <f t="shared" ref="AR40:AR43" si="179">(AQ40/AP40)*100</f>
        <v>0</v>
      </c>
      <c r="AS40" s="248">
        <f>AVERAGE(X11:X15)</f>
        <v>7863.5491621839483</v>
      </c>
      <c r="AT40" s="250">
        <f>_xlfn.STDEV.S(X11:X15)</f>
        <v>1.0168459891700831E-12</v>
      </c>
      <c r="AU40" s="214">
        <f t="shared" ref="AU40:AU43" si="180">(AT40/AS40)*100</f>
        <v>1.2931132853599072E-14</v>
      </c>
      <c r="AV40" s="254">
        <f>AVERAGE(Y11:Y15)</f>
        <v>930</v>
      </c>
      <c r="AW40" s="258">
        <f>_xlfn.STDEV.S(Y11:Y15)</f>
        <v>0</v>
      </c>
      <c r="AX40" s="217">
        <f t="shared" ref="AX40:AX43" si="181">(AW40/AV40)*100</f>
        <v>0</v>
      </c>
      <c r="AY40" s="254">
        <f>AVERAGE(Z11:Z15)</f>
        <v>4731.8</v>
      </c>
      <c r="AZ40" s="258">
        <f>_xlfn.STDEV.S(Z11:Z15)</f>
        <v>0</v>
      </c>
      <c r="BA40" s="217">
        <f t="shared" ref="BA40:BA43" si="182">(AZ40/AY40)*100</f>
        <v>0</v>
      </c>
      <c r="BB40" s="262">
        <f>AVERAGE(AA11:AA15)</f>
        <v>7515</v>
      </c>
      <c r="BC40" s="265">
        <f>_xlfn.STDEV.S(AA11:AA15)</f>
        <v>0</v>
      </c>
      <c r="BD40" s="217">
        <f t="shared" ref="BD40:BD43" si="183">(BC40/BB40)*100</f>
        <v>0</v>
      </c>
      <c r="BE40" s="262">
        <f>AVERAGE(AB11:AB15)</f>
        <v>7863.5491621839483</v>
      </c>
      <c r="BF40" s="265">
        <f>_xlfn.STDEV.S(AB11:AB15)</f>
        <v>1.0168459891700831E-12</v>
      </c>
      <c r="BG40" s="217">
        <f t="shared" ref="BG40:BG43" si="184">(BF40/BE40)*100</f>
        <v>1.2931132853599072E-14</v>
      </c>
      <c r="BH40" s="270">
        <f>AVERAGE(AC11:AC15)</f>
        <v>943</v>
      </c>
      <c r="BI40" s="273">
        <f>_xlfn.STDEV.S(AD11:AD15)</f>
        <v>11.377113869519158</v>
      </c>
      <c r="BJ40" s="86">
        <f t="shared" ref="BJ40:BJ43" si="185">(BI40/BH40)*100</f>
        <v>1.2064807921017136</v>
      </c>
      <c r="BK40" s="270">
        <f>AVERAGE(AD11:AD15)</f>
        <v>4797.9840000000004</v>
      </c>
      <c r="BL40" s="273">
        <f>_xlfn.STDEV.S(AD11:AD15)</f>
        <v>11.377113869519158</v>
      </c>
      <c r="BM40" s="86">
        <f t="shared" ref="BM40:BM43" si="186">(BL40/BK40)*100</f>
        <v>0.23712279718980217</v>
      </c>
      <c r="BN40" s="276">
        <f>AVERAGE(AE11:AE15)</f>
        <v>7726.4556701323163</v>
      </c>
      <c r="BO40" s="279">
        <f>_xlfn.STDEV.S(AE11:AE15)</f>
        <v>36.700496389233244</v>
      </c>
      <c r="BP40" s="86">
        <f t="shared" ref="BP40:BP43" si="187">(BO40/BN40)*100</f>
        <v>0.47499782508432803</v>
      </c>
      <c r="BQ40" s="276">
        <f>AVERAGE(AJ11:AJ15)</f>
        <v>8085.0541318200758</v>
      </c>
      <c r="BR40" s="279">
        <f>_xlfn.STDEV.S(AJ11:AJ15)</f>
        <v>71.683281765689117</v>
      </c>
      <c r="BS40" s="86">
        <f t="shared" ref="BS40:BS43" si="188">(BR40/BQ40)*100</f>
        <v>0.88661474118729311</v>
      </c>
      <c r="BT40" s="285">
        <f>AVERAGE(AG11:AG15)</f>
        <v>943</v>
      </c>
      <c r="BU40" s="386">
        <f>_xlfn.STDEV.S(AG11:AG15)</f>
        <v>4.1833001326703778</v>
      </c>
      <c r="BV40" s="387">
        <f t="shared" ref="BV40:BV43" si="189">(BU40/BT40)*100</f>
        <v>0.44361613283885237</v>
      </c>
      <c r="BW40" s="400">
        <f t="shared" ref="BW40:BW43" si="190">AVERAGE(AH7:AH11)</f>
        <v>5009.9712</v>
      </c>
      <c r="BX40" s="386">
        <f>_xlfn.STDEV.S(AH11:AH15)</f>
        <v>21.284631075026983</v>
      </c>
      <c r="BY40" s="387">
        <f t="shared" ref="BY40:BY43" si="191">(BX40/BW40)*100</f>
        <v>0.42484537785420773</v>
      </c>
      <c r="BZ40" s="287">
        <f t="shared" ref="BZ40:BZ43" si="192">AVERAGE(AI7:AI11)</f>
        <v>9102.6538045038978</v>
      </c>
      <c r="CA40" s="290">
        <f>_xlfn.STDEV.S(AI11:AI15)</f>
        <v>68.504665295957238</v>
      </c>
      <c r="CB40" s="387">
        <f t="shared" ref="CB40:CB43" si="193">(CA40/BZ40)*100</f>
        <v>0.75257904746483761</v>
      </c>
      <c r="CC40" s="287">
        <f t="shared" ref="CC40:CC43" si="194">AVERAGE(AJ7:AJ11)</f>
        <v>9562.901797715771</v>
      </c>
      <c r="CD40" s="290">
        <f>_xlfn.STDEV.S(AJ11:AJ15)</f>
        <v>71.683281765689117</v>
      </c>
      <c r="CE40" s="387">
        <f t="shared" ref="CE40:CE43" si="195">(CD40/CC40)*100</f>
        <v>0.74959759372214452</v>
      </c>
      <c r="CF40" s="294">
        <f>AVERAGE(AK11:AK15)</f>
        <v>937</v>
      </c>
      <c r="CG40" s="391">
        <f>_xlfn.STDEV.S(AK11:AK15)</f>
        <v>0</v>
      </c>
      <c r="CH40" s="39">
        <f t="shared" ref="CH40:CH43" si="196">(CG40/CF40)*100</f>
        <v>0</v>
      </c>
      <c r="CI40" s="402">
        <f>AVERAGE(AL11:AL15)</f>
        <v>4767.4560000000001</v>
      </c>
      <c r="CJ40" s="391">
        <f>_xlfn.STDEV.S(AL11:AL15)</f>
        <v>0</v>
      </c>
      <c r="CK40" s="39">
        <f t="shared" ref="CK40:CK43" si="197">(CJ40/CI40)*100</f>
        <v>0</v>
      </c>
      <c r="CL40" s="298">
        <f>AVERAGE(AM11:AM15)</f>
        <v>7628.4123396270788</v>
      </c>
      <c r="CM40" s="301">
        <f>_xlfn.STDEV.S(AM11:AM15)</f>
        <v>0</v>
      </c>
      <c r="CN40" s="40">
        <f t="shared" ref="CN40:CN43" si="198">(CM40/CL40)*100</f>
        <v>0</v>
      </c>
      <c r="CO40" s="42">
        <f>AVERAGE(AN11:AN15)</f>
        <v>7982.3706721857761</v>
      </c>
      <c r="CP40" s="301">
        <f>_xlfn.STDEV.S(AN11:AN15)</f>
        <v>1.0168459891700831E-12</v>
      </c>
      <c r="CQ40" s="39">
        <f t="shared" ref="CQ40:CQ43" si="199">(CP40/CO40)*100</f>
        <v>1.2738646586699346E-14</v>
      </c>
      <c r="CR40" s="309">
        <f>AVERAGE(AO11:AO15)</f>
        <v>937</v>
      </c>
      <c r="CS40" s="397">
        <f>_xlfn.STDEV.S(AO11:AO15)</f>
        <v>0</v>
      </c>
      <c r="CT40" s="45">
        <f t="shared" ref="CT40:CT43" si="200">(CS40/CR40)*100</f>
        <v>0</v>
      </c>
      <c r="CU40" s="408">
        <f>AVERAGE(AP11:AP15)</f>
        <v>4767.4560000000001</v>
      </c>
      <c r="CV40" s="405">
        <f>_xlfn.STDEV.S(AP11:AP15)</f>
        <v>0</v>
      </c>
      <c r="CW40" s="45">
        <f t="shared" ref="CW40:CW43" si="201">(CV40/CU40)*100</f>
        <v>0</v>
      </c>
      <c r="CX40" s="309">
        <f>AVERAGE(AQ11:AQ15)</f>
        <v>7628.4123396270788</v>
      </c>
      <c r="CY40" s="312">
        <f>_xlfn.STDEV.S(AQ11:AQ15)</f>
        <v>0</v>
      </c>
      <c r="CZ40" s="46">
        <f t="shared" ref="CZ40:CZ43" si="202">(CY40/CX40)*100</f>
        <v>0</v>
      </c>
      <c r="DA40" s="315">
        <f>AVERAGE(AR11:AR15)</f>
        <v>7982.3706721857761</v>
      </c>
      <c r="DB40" s="312">
        <f>_xlfn.STDEV.S(AR11:AR15)</f>
        <v>1.0168459891700831E-12</v>
      </c>
      <c r="DC40" s="45">
        <f t="shared" ref="DC40:DC43" si="203">(DB40/DA40)*100</f>
        <v>1.2738646586699346E-14</v>
      </c>
      <c r="DD40" s="321">
        <f>AVERAGE(AS11:AS15)</f>
        <v>931.4</v>
      </c>
      <c r="DE40" s="325">
        <f>_xlfn.STDEV.S(AS11:AS15)</f>
        <v>10.650352106855424</v>
      </c>
      <c r="DF40" s="64">
        <f t="shared" ref="DF40:DF43" si="204">(DE40/DD40)*100</f>
        <v>1.1434777868644432</v>
      </c>
      <c r="DG40" s="321">
        <f>AVERAGE(AT11:AT15)</f>
        <v>4738.9631999999992</v>
      </c>
      <c r="DH40" s="325">
        <f>_xlfn.STDEV.S(AT11:AT15)</f>
        <v>54.188991519680215</v>
      </c>
      <c r="DI40" s="64">
        <f t="shared" ref="DI40:DI43" si="205">(DH40/DG40)*100</f>
        <v>1.1434777868644397</v>
      </c>
      <c r="DJ40" s="328">
        <f>AVERAGE(AU11:AU15)</f>
        <v>7538.2905348746735</v>
      </c>
      <c r="DK40" s="331">
        <f>_xlfn.STDEV.S(AU11:AU15)</f>
        <v>171.10718663104913</v>
      </c>
      <c r="DL40" s="69">
        <f t="shared" ref="DL40:DL43" si="206">(DK40/DJ40)*100</f>
        <v>2.2698406998171481</v>
      </c>
      <c r="DM40" s="328">
        <f>AVERAGE(AV11:AV15)</f>
        <v>7888.0672156928586</v>
      </c>
      <c r="DN40" s="331">
        <f>_xlfn.STDEV.S(AV11:AV15)</f>
        <v>179.04656009072994</v>
      </c>
      <c r="DO40" s="68">
        <f t="shared" ref="DO40:DO43" si="207">(DN40/DM40)*100</f>
        <v>2.2698406998171499</v>
      </c>
      <c r="DP40" s="336">
        <f>AVERAGE(AW11:AW15)</f>
        <v>930.14</v>
      </c>
      <c r="DQ40" s="339">
        <f>_xlfn.STDEV.S(AW11:AW15)</f>
        <v>8.1840087976492093</v>
      </c>
      <c r="DR40" s="52">
        <f t="shared" ref="DR40:DR43" si="208">(DQ40/DP40)*100</f>
        <v>0.87986849266230993</v>
      </c>
      <c r="DS40" s="336">
        <f>AVERAGE(AX11:AX15)</f>
        <v>4732.5523200000007</v>
      </c>
      <c r="DT40" s="339">
        <f>_xlfn.STDEV.S(AX11:AX15)</f>
        <v>41.640236762439088</v>
      </c>
      <c r="DU40" s="66">
        <f t="shared" ref="DU40:DU43" si="209">(DT40/DS40)*100</f>
        <v>0.87986849266230793</v>
      </c>
      <c r="DV40" s="342">
        <f>AVERAGE(AY11:AY15)</f>
        <v>7517.5879436232117</v>
      </c>
      <c r="DW40" s="345">
        <f>_xlfn.STDEV.S(AY11:AY15)</f>
        <v>131.50081227090817</v>
      </c>
      <c r="DX40" s="73">
        <f t="shared" ref="DX40:DX43" si="210">(DW40/DV40)*100</f>
        <v>1.7492420874497867</v>
      </c>
      <c r="DY40" s="342">
        <f>AVERAGE(AZ11:AZ15)</f>
        <v>7866.4040242073297</v>
      </c>
      <c r="DZ40" s="345">
        <f>_xlfn.STDEV.S(AZ11:AZ15)</f>
        <v>137.60244996027828</v>
      </c>
      <c r="EA40" s="73">
        <f t="shared" ref="EA40:EA43" si="211">(DZ40/DY40)*100</f>
        <v>1.749242087449786</v>
      </c>
      <c r="EB40" s="349">
        <f>AVERAGE(BA11:BA15)</f>
        <v>930.8</v>
      </c>
      <c r="EC40" s="352">
        <f>_xlfn.STDEV.S(BA11:BA15)</f>
        <v>0</v>
      </c>
      <c r="ED40" s="50">
        <f t="shared" ref="ED40:ED43" si="212">(EC40/EB40)*100</f>
        <v>0</v>
      </c>
      <c r="EE40" s="354">
        <f>AVERAGE(BB11:BB15)</f>
        <v>4735.9103999999998</v>
      </c>
      <c r="EF40" s="357">
        <f>_xlfn.STDEV.S(BB11:BB15)</f>
        <v>0</v>
      </c>
      <c r="EG40" s="54">
        <f t="shared" ref="EG40:EG43" si="213">(EF40/EE40)*100</f>
        <v>0</v>
      </c>
      <c r="EH40" s="360">
        <f>AVERAGE(BC11:BC15)</f>
        <v>7527.7940249470339</v>
      </c>
      <c r="EI40" s="363">
        <f>_xlfn.STDEV.S(BC11:BC15)</f>
        <v>0</v>
      </c>
      <c r="EJ40" s="56">
        <f t="shared" ref="EJ40:EJ43" si="214">(EI40/EH40)*100</f>
        <v>0</v>
      </c>
      <c r="EK40" s="360">
        <f>AVERAGE(BD11:BD15)</f>
        <v>7877.0836677045763</v>
      </c>
      <c r="EL40" s="363">
        <f>_xlfn.STDEV.S(BD11:BD15)</f>
        <v>0</v>
      </c>
      <c r="EM40" s="56">
        <f t="shared" ref="EM40:EM43" si="215">(EL40/EK40)*100</f>
        <v>0</v>
      </c>
      <c r="EN40" s="368">
        <f>AVERAGE(BE11:BE15)</f>
        <v>930.81999999999994</v>
      </c>
      <c r="EO40" s="371">
        <f>_xlfn.STDEV.S(BE11:BE15)</f>
        <v>4.472135955000596E-2</v>
      </c>
      <c r="EP40" s="59">
        <f t="shared" ref="EP40:EP43" si="216">(EO40/EN40)*100</f>
        <v>4.8045121022330809E-3</v>
      </c>
      <c r="EQ40" s="368">
        <f>AVERAGE(BF11:BF15)</f>
        <v>4736.0121600000002</v>
      </c>
      <c r="ER40" s="371">
        <f>_xlfn.STDEV.S(BF11:BF15)</f>
        <v>0.22754227739061092</v>
      </c>
      <c r="ES40" s="59">
        <f t="shared" ref="ES40:ES43" si="217">(ER40/EQ40)*100</f>
        <v>4.8045121022368938E-3</v>
      </c>
      <c r="ET40" s="374">
        <f>AVERAGE(BG11:BG15)</f>
        <v>7528.1175401338496</v>
      </c>
      <c r="EU40" s="377">
        <f>_xlfn.STDEV.S(BG11:BG15)</f>
        <v>0.72340194947428882</v>
      </c>
      <c r="EV40" s="61">
        <f t="shared" ref="EV40:EV43" si="218">(EU40/ET40)*100</f>
        <v>9.6093338821782899E-3</v>
      </c>
      <c r="EW40" s="374">
        <f>AVERAGE(BH11:BH15)</f>
        <v>7877.4221939960607</v>
      </c>
      <c r="EX40" s="381">
        <f>_xlfn.STDEV.S(BH11:BH15)</f>
        <v>0.75696779993005647</v>
      </c>
      <c r="EY40" s="374">
        <f t="shared" ref="EY40:EY43" si="219">(EX40/EW40)*100</f>
        <v>9.6093338821803282E-3</v>
      </c>
    </row>
    <row r="41" spans="1:155" ht="15" thickBot="1" x14ac:dyDescent="0.35">
      <c r="A41" s="1"/>
      <c r="B41" s="135" t="s">
        <v>26</v>
      </c>
      <c r="C41" s="136">
        <v>2.7669999999999999</v>
      </c>
      <c r="D41" s="136">
        <v>2415</v>
      </c>
      <c r="E41" s="136">
        <v>97</v>
      </c>
      <c r="F41" s="136">
        <v>26</v>
      </c>
      <c r="G41" s="136">
        <v>454.3</v>
      </c>
      <c r="H41" s="136">
        <v>12</v>
      </c>
      <c r="I41" s="136">
        <v>5.67</v>
      </c>
      <c r="J41" s="136" t="s">
        <v>18</v>
      </c>
      <c r="K41" s="136" t="s">
        <v>19</v>
      </c>
      <c r="L41" s="223">
        <f>AVERAGE(M16:M20)</f>
        <v>1020</v>
      </c>
      <c r="M41" s="226">
        <f>_xlfn.STDEV.S(M16:M20)</f>
        <v>0</v>
      </c>
      <c r="N41" s="108">
        <f t="shared" si="170"/>
        <v>0</v>
      </c>
      <c r="O41" s="228">
        <f>AVERAGE(N16:N20)</f>
        <v>4926.6000000000004</v>
      </c>
      <c r="P41" s="229">
        <f>_xlfn.STDEV.S(N16:N20)</f>
        <v>0</v>
      </c>
      <c r="Q41" s="108">
        <f t="shared" ref="Q41:Q43" si="220">(P41/O41)*100</f>
        <v>0</v>
      </c>
      <c r="R41" s="230">
        <f>AVERAGE(O16:O20)</f>
        <v>11027</v>
      </c>
      <c r="S41" s="231">
        <f>_xlfn.STDEV.S(O16:O20)</f>
        <v>0</v>
      </c>
      <c r="T41" s="108">
        <f t="shared" si="171"/>
        <v>0</v>
      </c>
      <c r="U41" s="230">
        <f>AVERAGE(P16:P20)</f>
        <v>11724.468272134558</v>
      </c>
      <c r="V41" s="231">
        <f>_xlfn.STDEV.S(P16:P20)</f>
        <v>0</v>
      </c>
      <c r="W41" s="108">
        <f t="shared" si="172"/>
        <v>0</v>
      </c>
      <c r="X41" s="233">
        <f>AVERAGE(Q16:Q20)</f>
        <v>1013</v>
      </c>
      <c r="Y41" s="236">
        <f>_xlfn.STDEV.S(Q16:Q20)</f>
        <v>1.1180339887498949</v>
      </c>
      <c r="Z41" s="219">
        <f t="shared" si="173"/>
        <v>0.11036860698419496</v>
      </c>
      <c r="AA41" s="233">
        <f>AVERAGE(R16:R20)</f>
        <v>4892.8</v>
      </c>
      <c r="AB41" s="236">
        <f>_xlfn.STDEV.S(R16:R20)</f>
        <v>5.3665631459994954</v>
      </c>
      <c r="AC41" s="219">
        <f t="shared" si="174"/>
        <v>0.10968286351372414</v>
      </c>
      <c r="AD41" s="238">
        <f>AVERAGE((S16:S20))</f>
        <v>10875.8</v>
      </c>
      <c r="AE41" s="239">
        <f>_xlfn.STDEV.S(S16:S20)</f>
        <v>24.149534156997731</v>
      </c>
      <c r="AF41" s="221">
        <f t="shared" si="175"/>
        <v>0.22204834731236076</v>
      </c>
      <c r="AG41" s="238">
        <f>AVERAGE(T16:T20)</f>
        <v>11564.10765745513</v>
      </c>
      <c r="AH41" s="241">
        <f>_xlfn.STDEV.S(T16:T20)</f>
        <v>25.545163199067581</v>
      </c>
      <c r="AI41" s="219">
        <f t="shared" si="176"/>
        <v>0.22090042704331941</v>
      </c>
      <c r="AJ41" s="243">
        <f>AVERAGE(U16:U20)</f>
        <v>1005.6</v>
      </c>
      <c r="AK41" s="245">
        <f>_xlfn.STDEV.S(U16:U20)</f>
        <v>0.89442719099991597</v>
      </c>
      <c r="AL41" s="214">
        <f t="shared" si="177"/>
        <v>8.8944629176602619E-2</v>
      </c>
      <c r="AM41" s="243">
        <f>AVERAGE(V16:V20)</f>
        <v>4857.0599999999995</v>
      </c>
      <c r="AN41" s="245">
        <f>_xlfn.STDEV.S(V16:V20)</f>
        <v>4.3379718763495108</v>
      </c>
      <c r="AO41" s="214">
        <f t="shared" si="178"/>
        <v>8.9312709259294937E-2</v>
      </c>
      <c r="AP41" s="248">
        <f>AVERAGE(W16:W20)</f>
        <v>10698.4</v>
      </c>
      <c r="AQ41" s="250">
        <f>_xlfn.STDEV.S(W16:W20)</f>
        <v>19.230184606498188</v>
      </c>
      <c r="AR41" s="214">
        <f t="shared" si="179"/>
        <v>0.17974822970255541</v>
      </c>
      <c r="AS41" s="248">
        <f>AVERAGE(X16:X20)</f>
        <v>11395.76845421681</v>
      </c>
      <c r="AT41" s="250">
        <f>_xlfn.STDEV.S(X16:X20)</f>
        <v>20.25973978993914</v>
      </c>
      <c r="AU41" s="214">
        <f t="shared" si="180"/>
        <v>0.17778300666018157</v>
      </c>
      <c r="AV41" s="255">
        <f>AVERAGE(Y16:Y20)</f>
        <v>1007.5</v>
      </c>
      <c r="AW41" s="258">
        <f>_xlfn.STDEV.S(Y16:Y20)</f>
        <v>0</v>
      </c>
      <c r="AX41" s="217">
        <f t="shared" si="181"/>
        <v>0</v>
      </c>
      <c r="AY41" s="254">
        <f>AVERAGE(Z16:Z20)</f>
        <v>4866.2</v>
      </c>
      <c r="AZ41" s="258">
        <f>_xlfn.STDEV.S(Z16:Z20)</f>
        <v>0</v>
      </c>
      <c r="BA41" s="217">
        <f t="shared" si="182"/>
        <v>0</v>
      </c>
      <c r="BB41" s="262">
        <f>AVERAGE(AA16:AA20)</f>
        <v>10758</v>
      </c>
      <c r="BC41" s="265">
        <f>_xlfn.STDEV.S(AA16:AA20)</f>
        <v>0</v>
      </c>
      <c r="BD41" s="217">
        <f t="shared" si="183"/>
        <v>0</v>
      </c>
      <c r="BE41" s="262">
        <f>AVERAGE(AB16:AB20)</f>
        <v>11438.864665087352</v>
      </c>
      <c r="BF41" s="265">
        <f>_xlfn.STDEV.S(AB16:AB20)</f>
        <v>0</v>
      </c>
      <c r="BG41" s="217">
        <f t="shared" si="184"/>
        <v>0</v>
      </c>
      <c r="BH41" s="270">
        <f>AVERAGE(AC16:AC20)</f>
        <v>1026</v>
      </c>
      <c r="BI41" s="273">
        <f>_xlfn.STDEV.S(AD16:AD20)</f>
        <v>43.20083332529569</v>
      </c>
      <c r="BJ41" s="86">
        <f t="shared" si="185"/>
        <v>4.2106075365785269</v>
      </c>
      <c r="BK41" s="270">
        <f>AVERAGE(AD16:AD20)</f>
        <v>4955.58</v>
      </c>
      <c r="BL41" s="273">
        <f>_xlfn.STDEV.S(AD16:AD20)</f>
        <v>43.20083332529569</v>
      </c>
      <c r="BM41" s="86">
        <f t="shared" si="186"/>
        <v>0.87176139473675518</v>
      </c>
      <c r="BN41" s="276">
        <f>AVERAGE(AE16:AE20)</f>
        <v>11157.274628299801</v>
      </c>
      <c r="BO41" s="279">
        <f>_xlfn.STDEV.S(AE16:AE20)</f>
        <v>193.38026865332299</v>
      </c>
      <c r="BP41" s="86">
        <f t="shared" si="187"/>
        <v>1.7332213743562856</v>
      </c>
      <c r="BQ41" s="276">
        <f>AVERAGE(AJ16:AJ20)</f>
        <v>11609.804234582683</v>
      </c>
      <c r="BR41" s="279">
        <f>_xlfn.STDEV.S(AJ16:AJ20)</f>
        <v>0</v>
      </c>
      <c r="BS41" s="86">
        <f t="shared" si="188"/>
        <v>0</v>
      </c>
      <c r="BT41" s="285">
        <f>AVERAGE(AC16:AC20)</f>
        <v>1026</v>
      </c>
      <c r="BU41" s="386">
        <f>_xlfn.STDEV.S(AG16:AG20)</f>
        <v>0</v>
      </c>
      <c r="BV41" s="387">
        <f t="shared" si="189"/>
        <v>0</v>
      </c>
      <c r="BW41" s="400">
        <f t="shared" si="190"/>
        <v>4951.9263999999994</v>
      </c>
      <c r="BX41" s="386">
        <f>_xlfn.STDEV.S(AH16:AH20)</f>
        <v>0</v>
      </c>
      <c r="BY41" s="387">
        <f t="shared" si="191"/>
        <v>0</v>
      </c>
      <c r="BZ41" s="287">
        <f t="shared" si="192"/>
        <v>8741.0652836249392</v>
      </c>
      <c r="CA41" s="290">
        <f>_xlfn.STDEV.S(AI16:AI20)</f>
        <v>0</v>
      </c>
      <c r="CB41" s="387">
        <f t="shared" si="193"/>
        <v>0</v>
      </c>
      <c r="CC41" s="287">
        <f t="shared" si="194"/>
        <v>9175.0175841544497</v>
      </c>
      <c r="CD41" s="290">
        <f>_xlfn.STDEV.S(AJ16:AJ20)</f>
        <v>0</v>
      </c>
      <c r="CE41" s="387">
        <f t="shared" si="195"/>
        <v>0</v>
      </c>
      <c r="CF41" s="294">
        <f>AVERAGE(AK16:AK20)</f>
        <v>1013</v>
      </c>
      <c r="CG41" s="391">
        <f>_xlfn.STDEV.S(AK16:AK20)</f>
        <v>2.7386127875258306</v>
      </c>
      <c r="CH41" s="39">
        <f t="shared" si="196"/>
        <v>0.27034677073305335</v>
      </c>
      <c r="CI41" s="402">
        <f>AVERAGE(AL16:AL20)</f>
        <v>4892.79</v>
      </c>
      <c r="CJ41" s="391">
        <f>_xlfn.STDEV.S(AL16:AL20)</f>
        <v>13.227499763749563</v>
      </c>
      <c r="CK41" s="39">
        <f t="shared" si="197"/>
        <v>0.2703467707330493</v>
      </c>
      <c r="CL41" s="298">
        <f>AVERAGE(AM16:AM20)</f>
        <v>10875.730276892249</v>
      </c>
      <c r="CM41" s="301">
        <f>_xlfn.STDEV.S(AM16:AM20)</f>
        <v>58.775002675185725</v>
      </c>
      <c r="CN41" s="40">
        <f t="shared" si="198"/>
        <v>0.54042350425024277</v>
      </c>
      <c r="CO41" s="42">
        <f>AVERAGE(AN16:AN20)</f>
        <v>11564.164003419528</v>
      </c>
      <c r="CP41" s="301">
        <f>_xlfn.STDEV.S(AN16:AN20)</f>
        <v>62.495460344525753</v>
      </c>
      <c r="CQ41" s="39">
        <f t="shared" si="199"/>
        <v>0.54042350425024943</v>
      </c>
      <c r="CR41" s="309">
        <f>AVERAGE(AO16:AO20)</f>
        <v>1010</v>
      </c>
      <c r="CS41" s="397">
        <f>_xlfn.STDEV.S(AO16:AO20)</f>
        <v>0</v>
      </c>
      <c r="CT41" s="45">
        <f t="shared" si="200"/>
        <v>0</v>
      </c>
      <c r="CU41" s="408">
        <f>AVERAGE(AP16:AP20)</f>
        <v>4878.3</v>
      </c>
      <c r="CV41" s="405">
        <f>_xlfn.STDEV.S(AP16:AP20)</f>
        <v>0</v>
      </c>
      <c r="CW41" s="45">
        <f t="shared" si="201"/>
        <v>0</v>
      </c>
      <c r="CX41" s="309">
        <f>AVERAGE(AQ16:AQ20)</f>
        <v>10811.345487326998</v>
      </c>
      <c r="CY41" s="312">
        <f>_xlfn.STDEV.S(AQ16:AQ20)</f>
        <v>0</v>
      </c>
      <c r="CZ41" s="46">
        <f t="shared" si="202"/>
        <v>0</v>
      </c>
      <c r="DA41" s="315">
        <f>AVERAGE(AR16:AR20)</f>
        <v>11495.703656674796</v>
      </c>
      <c r="DB41" s="312">
        <f>_xlfn.STDEV.S(AR16:AR20)</f>
        <v>0</v>
      </c>
      <c r="DC41" s="45">
        <f t="shared" si="203"/>
        <v>0</v>
      </c>
      <c r="DD41" s="321">
        <f>AVERAGE(AS16:AS20)</f>
        <v>1019.2800000000001</v>
      </c>
      <c r="DE41" s="325">
        <f>_xlfn.STDEV.S(AS16:AS20)</f>
        <v>4.4721359549955118E-2</v>
      </c>
      <c r="DF41" s="64">
        <f t="shared" si="204"/>
        <v>4.3875441046577115E-3</v>
      </c>
      <c r="DG41" s="321">
        <f>AVERAGE(AT16:AT20)</f>
        <v>4923.1224000000002</v>
      </c>
      <c r="DH41" s="325">
        <f>_xlfn.STDEV.S(AT16:AT20)</f>
        <v>0.21600416662655775</v>
      </c>
      <c r="DI41" s="64">
        <f t="shared" si="205"/>
        <v>4.3875441046632869E-3</v>
      </c>
      <c r="DJ41" s="328">
        <f>AVERAGE(AU16:AU20)</f>
        <v>11010.930068290245</v>
      </c>
      <c r="DK41" s="331">
        <f>_xlfn.STDEV.S(AU16:AU20)</f>
        <v>0.96619038639508037</v>
      </c>
      <c r="DL41" s="69">
        <f t="shared" si="206"/>
        <v>8.7748299226561924E-3</v>
      </c>
      <c r="DM41" s="328">
        <f>AVERAGE(AV16:AV20)</f>
        <v>11707.921941613013</v>
      </c>
      <c r="DN41" s="331">
        <f>_xlfn.STDEV.S(AV16:AV20)</f>
        <v>1.0273502378542365</v>
      </c>
      <c r="DO41" s="68">
        <f t="shared" si="207"/>
        <v>8.7748299226591657E-3</v>
      </c>
      <c r="DP41" s="336">
        <f>AVERAGE(AW16:AW20)</f>
        <v>1016.2199999999999</v>
      </c>
      <c r="DQ41" s="339">
        <f>_xlfn.STDEV.S(AW16:AW20)</f>
        <v>3.755928646819557</v>
      </c>
      <c r="DR41" s="52">
        <f>(DQ41/DP41)*100</f>
        <v>0.36959798535942584</v>
      </c>
      <c r="DS41" s="336">
        <f>AVERAGE(AX16:AX20)</f>
        <v>4908.3425999999999</v>
      </c>
      <c r="DT41" s="339">
        <f>_xlfn.STDEV.S(AX16:AX20)</f>
        <v>18.141135364138471</v>
      </c>
      <c r="DU41" s="66">
        <f t="shared" si="209"/>
        <v>0.36959798535942601</v>
      </c>
      <c r="DV41" s="342">
        <f>AVERAGE(AY16:AY20)</f>
        <v>10945.036650370186</v>
      </c>
      <c r="DW41" s="345">
        <f>_xlfn.STDEV.S(AY16:AY20)</f>
        <v>80.783982091426864</v>
      </c>
      <c r="DX41" s="73">
        <f t="shared" si="210"/>
        <v>0.73808781708094662</v>
      </c>
      <c r="DY41" s="342">
        <f>AVERAGE(AZ16:AZ20)</f>
        <v>11637.857470338617</v>
      </c>
      <c r="DZ41" s="345">
        <f>_xlfn.STDEV.S(AZ16:AZ20)</f>
        <v>85.897608157813949</v>
      </c>
      <c r="EA41" s="73">
        <f t="shared" si="211"/>
        <v>0.73808781708094473</v>
      </c>
      <c r="EB41" s="349">
        <f>AVERAGE(BA16:BA20)</f>
        <v>1007.1</v>
      </c>
      <c r="EC41" s="352">
        <f>_xlfn.STDEV.S(BA16:BA20)</f>
        <v>0</v>
      </c>
      <c r="ED41" s="50">
        <f t="shared" si="212"/>
        <v>0</v>
      </c>
      <c r="EE41" s="354">
        <f>AVERAGE(BB16:BB20)</f>
        <v>4864.2930000000006</v>
      </c>
      <c r="EF41" s="357">
        <f>_xlfn.STDEV.S(BB16:BB20)</f>
        <v>0</v>
      </c>
      <c r="EG41" s="54">
        <f t="shared" si="213"/>
        <v>0</v>
      </c>
      <c r="EH41" s="360">
        <f>AVERAGE(BC16:BC20)</f>
        <v>10749.349664908401</v>
      </c>
      <c r="EI41" s="363">
        <f>_xlfn.STDEV.S(BC16:BC20)</f>
        <v>0</v>
      </c>
      <c r="EJ41" s="56">
        <f t="shared" si="214"/>
        <v>0</v>
      </c>
      <c r="EK41" s="360">
        <f>AVERAGE(BD16:BD20)</f>
        <v>11429.783498697101</v>
      </c>
      <c r="EL41" s="363">
        <f>_xlfn.STDEV.S(BD16:BD20)</f>
        <v>0</v>
      </c>
      <c r="EM41" s="56">
        <f t="shared" si="215"/>
        <v>0</v>
      </c>
      <c r="EN41" s="368">
        <f>AVERAGE(BE16:BE20)</f>
        <v>1007.1</v>
      </c>
      <c r="EO41" s="371">
        <f>_xlfn.STDEV.S(BE16:BE20)</f>
        <v>0</v>
      </c>
      <c r="EP41" s="59">
        <f t="shared" si="216"/>
        <v>0</v>
      </c>
      <c r="EQ41" s="368">
        <f>AVERAGE(BF16:BF20)</f>
        <v>4864.2930000000006</v>
      </c>
      <c r="ER41" s="371">
        <f>_xlfn.STDEV.S(BF16:BF20)</f>
        <v>0</v>
      </c>
      <c r="ES41" s="59">
        <f t="shared" si="217"/>
        <v>0</v>
      </c>
      <c r="ET41" s="374">
        <f>AVERAGE(BG16:BG20)</f>
        <v>10749.349664908401</v>
      </c>
      <c r="EU41" s="377">
        <f>_xlfn.STDEV.S(BG16:BG20)</f>
        <v>0</v>
      </c>
      <c r="EV41" s="61">
        <f t="shared" si="218"/>
        <v>0</v>
      </c>
      <c r="EW41" s="374">
        <f>AVERAGE(BH16:BH20)</f>
        <v>11429.783498697101</v>
      </c>
      <c r="EX41" s="381">
        <f>_xlfn.STDEV.S(BH16:BH20)</f>
        <v>0</v>
      </c>
      <c r="EY41" s="374">
        <f t="shared" si="219"/>
        <v>0</v>
      </c>
    </row>
    <row r="42" spans="1:155" ht="15" thickBot="1" x14ac:dyDescent="0.35">
      <c r="A42" s="1"/>
      <c r="B42" s="130" t="s">
        <v>27</v>
      </c>
      <c r="C42" s="131">
        <v>5.8250000000000002</v>
      </c>
      <c r="D42" s="131">
        <v>2672</v>
      </c>
      <c r="E42" s="131">
        <v>122</v>
      </c>
      <c r="F42" s="131">
        <v>41</v>
      </c>
      <c r="G42" s="131">
        <v>435.83</v>
      </c>
      <c r="H42" s="131">
        <v>12</v>
      </c>
      <c r="I42" s="131">
        <v>5.9</v>
      </c>
      <c r="J42" s="131" t="s">
        <v>18</v>
      </c>
      <c r="K42" s="131" t="s">
        <v>19</v>
      </c>
      <c r="L42" s="223">
        <f>AVERAGE(M21:M25)</f>
        <v>1002.5</v>
      </c>
      <c r="M42" s="226">
        <f>_xlfn.STDEV.S(M21:M25)</f>
        <v>1.7677669529663689</v>
      </c>
      <c r="N42" s="108">
        <f t="shared" si="170"/>
        <v>0.17633585565749316</v>
      </c>
      <c r="O42" s="228">
        <f t="shared" ref="O42" si="221">AVERAGE(N9:N13)</f>
        <v>4770.42</v>
      </c>
      <c r="P42" s="229">
        <f>_xlfn.STDEV.S(N21:N25)</f>
        <v>9.4399152538568263</v>
      </c>
      <c r="Q42" s="108">
        <f t="shared" si="220"/>
        <v>0.1978843635121609</v>
      </c>
      <c r="R42" s="230">
        <f>AVERAGE(O21:O25)</f>
        <v>12509</v>
      </c>
      <c r="S42" s="231">
        <f>_xlfn.STDEV.S(O21:O25)</f>
        <v>43.840620433565945</v>
      </c>
      <c r="T42" s="108">
        <f t="shared" si="171"/>
        <v>0.35047262317983807</v>
      </c>
      <c r="U42" s="230">
        <f>AVERAGE(P21:P25)</f>
        <v>13271.965588790805</v>
      </c>
      <c r="V42" s="231">
        <f>_xlfn.STDEV.S(P21:P25)</f>
        <v>46.806373565318204</v>
      </c>
      <c r="W42" s="108">
        <f t="shared" si="172"/>
        <v>0.35267099852074496</v>
      </c>
      <c r="X42" s="233">
        <f>AVERAGE(Q21:Q25)</f>
        <v>992</v>
      </c>
      <c r="Y42" s="236">
        <f>_xlfn.STDEV.S(Q21:Q25)</f>
        <v>1.1180339887498949</v>
      </c>
      <c r="Z42" s="219">
        <f t="shared" si="173"/>
        <v>0.11270503918849746</v>
      </c>
      <c r="AA42" s="233">
        <f>AVERAGE(R21:R25)</f>
        <v>5301.24</v>
      </c>
      <c r="AB42" s="236">
        <f>_xlfn.STDEV.S(R21:R25)</f>
        <v>5.9479408201491148</v>
      </c>
      <c r="AC42" s="219">
        <f t="shared" si="174"/>
        <v>0.11219904815003877</v>
      </c>
      <c r="AD42" s="238">
        <f>AVERAGE((S21:S25))</f>
        <v>10566.2</v>
      </c>
      <c r="AE42" s="239">
        <f>_xlfn.STDEV.S(S21:S25)</f>
        <v>24.149534156997731</v>
      </c>
      <c r="AF42" s="221">
        <f t="shared" si="175"/>
        <v>0.22855458118337466</v>
      </c>
      <c r="AG42" s="238">
        <f>AVERAGE(T21:T25)</f>
        <v>12995.38617662127</v>
      </c>
      <c r="AH42" s="241">
        <f>_xlfn.STDEV.S(T21:T25)</f>
        <v>29.270733563884459</v>
      </c>
      <c r="AI42" s="219">
        <f t="shared" si="176"/>
        <v>0.22523942856382811</v>
      </c>
      <c r="AJ42" s="243">
        <f>AVERAGE(U21:U25)</f>
        <v>992.5</v>
      </c>
      <c r="AK42" s="245">
        <f>_xlfn.STDEV.S(U21:U25)</f>
        <v>0</v>
      </c>
      <c r="AL42" s="214">
        <f t="shared" si="177"/>
        <v>0</v>
      </c>
      <c r="AM42" s="243">
        <f>AVERAGE(V21:V25)</f>
        <v>5303.9</v>
      </c>
      <c r="AN42" s="245">
        <f>_xlfn.STDEV.S(V21:V25)</f>
        <v>0</v>
      </c>
      <c r="AO42" s="214">
        <f t="shared" si="178"/>
        <v>0</v>
      </c>
      <c r="AP42" s="248">
        <f>AVERAGE(W21:W25)</f>
        <v>10577</v>
      </c>
      <c r="AQ42" s="250">
        <f>_xlfn.STDEV.S(W21:W25)</f>
        <v>0</v>
      </c>
      <c r="AR42" s="214">
        <f t="shared" si="179"/>
        <v>0</v>
      </c>
      <c r="AS42" s="248">
        <f>AVERAGE(X21:X25)</f>
        <v>13008.476446621296</v>
      </c>
      <c r="AT42" s="250">
        <f>_xlfn.STDEV.S(X21:X25)</f>
        <v>0</v>
      </c>
      <c r="AU42" s="214">
        <f t="shared" si="180"/>
        <v>0</v>
      </c>
      <c r="AV42" s="255">
        <f>AVERAGE(Y21:Y25)</f>
        <v>992.5</v>
      </c>
      <c r="AW42" s="258">
        <f>_xlfn.STDEV.S(Y21:Y25)</f>
        <v>0</v>
      </c>
      <c r="AX42" s="217">
        <f t="shared" si="181"/>
        <v>0</v>
      </c>
      <c r="AY42" s="254">
        <f>AVERAGE(Z21:Z25)</f>
        <v>5303.9</v>
      </c>
      <c r="AZ42" s="258">
        <f>_xlfn.STDEV.S(Z21:Z25)</f>
        <v>0</v>
      </c>
      <c r="BA42" s="217">
        <f t="shared" si="182"/>
        <v>0</v>
      </c>
      <c r="BB42" s="262">
        <f>AVERAGE(AA21:AA25)</f>
        <v>10577</v>
      </c>
      <c r="BC42" s="265">
        <f>_xlfn.STDEV.S(AA21:AA25)</f>
        <v>0</v>
      </c>
      <c r="BD42" s="217">
        <f t="shared" si="183"/>
        <v>0</v>
      </c>
      <c r="BE42" s="262">
        <f>AVERAGE(AB21:AB25)</f>
        <v>13008.476446621296</v>
      </c>
      <c r="BF42" s="265">
        <f>_xlfn.STDEV.S(AB21:AB25)</f>
        <v>0</v>
      </c>
      <c r="BG42" s="217">
        <f t="shared" si="184"/>
        <v>0</v>
      </c>
      <c r="BH42" s="270">
        <f>AVERAGE(AC21:AC25)</f>
        <v>996</v>
      </c>
      <c r="BI42" s="273">
        <f>_xlfn.STDEV.S(AD21:AD25)</f>
        <v>0</v>
      </c>
      <c r="BJ42" s="86">
        <f t="shared" si="185"/>
        <v>0</v>
      </c>
      <c r="BK42" s="270">
        <f>AVERAGE(AD21:AD25)</f>
        <v>5322.6240000000007</v>
      </c>
      <c r="BL42" s="273">
        <f>_xlfn.STDEV.S(AD21:AD25)</f>
        <v>0</v>
      </c>
      <c r="BM42" s="86">
        <f t="shared" si="186"/>
        <v>0</v>
      </c>
      <c r="BN42" s="276">
        <f>AVERAGE(AE21:AE25)</f>
        <v>12347.206087522221</v>
      </c>
      <c r="BO42" s="279">
        <f>_xlfn.STDEV.S(AE21:AE25)</f>
        <v>0</v>
      </c>
      <c r="BP42" s="86">
        <f t="shared" si="187"/>
        <v>0</v>
      </c>
      <c r="BQ42" s="276">
        <f>AVERAGE(AJ21:AJ25)</f>
        <v>11382.166538410906</v>
      </c>
      <c r="BR42" s="279">
        <f>_xlfn.STDEV.S(AJ21:AJ25)</f>
        <v>0</v>
      </c>
      <c r="BS42" s="86">
        <f t="shared" si="188"/>
        <v>0</v>
      </c>
      <c r="BT42" s="282">
        <f>AVERAGE(AG21:AG25)</f>
        <v>1005</v>
      </c>
      <c r="BU42" s="386">
        <f>_xlfn.STDEV.S(AG21:AG25)</f>
        <v>0</v>
      </c>
      <c r="BV42" s="387">
        <f t="shared" si="189"/>
        <v>0</v>
      </c>
      <c r="BW42" s="382">
        <f t="shared" si="190"/>
        <v>4903.9776000000002</v>
      </c>
      <c r="BX42" s="386">
        <f>_xlfn.STDEV.S(AH21:AH25)</f>
        <v>0</v>
      </c>
      <c r="BY42" s="387">
        <f t="shared" si="191"/>
        <v>0</v>
      </c>
      <c r="BZ42" s="288">
        <f t="shared" si="192"/>
        <v>8414.5981808356992</v>
      </c>
      <c r="CA42" s="290">
        <f>_xlfn.STDEV.S(AI21:AI25)</f>
        <v>0</v>
      </c>
      <c r="CB42" s="387">
        <f t="shared" si="193"/>
        <v>0</v>
      </c>
      <c r="CC42" s="288">
        <f t="shared" si="194"/>
        <v>8823.9779647679225</v>
      </c>
      <c r="CD42" s="290">
        <f>_xlfn.STDEV.S(AJ21:AJ25)</f>
        <v>0</v>
      </c>
      <c r="CE42" s="387">
        <f t="shared" si="195"/>
        <v>0</v>
      </c>
      <c r="CF42" s="294">
        <f>AVERAGE(AK21:AK25)</f>
        <v>999.2</v>
      </c>
      <c r="CG42" s="391">
        <f>_xlfn.STDEV.S(AK21:AK25)</f>
        <v>1.7888543819998319</v>
      </c>
      <c r="CH42" s="39">
        <f t="shared" si="196"/>
        <v>0.1790286611288863</v>
      </c>
      <c r="CI42" s="402">
        <f>AVERAGE(AL21:AL25)</f>
        <v>5339.7248</v>
      </c>
      <c r="CJ42" s="391">
        <f>_xlfn.STDEV.S(AL21:AL25)</f>
        <v>9.5596378174067862</v>
      </c>
      <c r="CK42" s="39">
        <f t="shared" si="197"/>
        <v>0.17902866112888038</v>
      </c>
      <c r="CL42" s="298">
        <f>AVERAGE(AM21:AM25)</f>
        <v>12426.704880608446</v>
      </c>
      <c r="CM42" s="301">
        <f>_xlfn.STDEV.S(AM21:AM25)</f>
        <v>44.441176367496404</v>
      </c>
      <c r="CN42" s="40">
        <f t="shared" si="198"/>
        <v>0.35762639247066791</v>
      </c>
      <c r="CO42" s="304">
        <f>AVERAGE(AN21:AN25)</f>
        <v>13184.73387832556</v>
      </c>
      <c r="CP42" s="301">
        <f>_xlfn.STDEV.S(AN21:AN25)</f>
        <v>47.152088125913224</v>
      </c>
      <c r="CQ42" s="39">
        <f t="shared" si="199"/>
        <v>0.35762639247066441</v>
      </c>
      <c r="CR42" s="309">
        <f>AVERAGE(AO21:AO25)</f>
        <v>1000</v>
      </c>
      <c r="CS42" s="397">
        <f>_xlfn.STDEV.S(AO21:AO25)</f>
        <v>0</v>
      </c>
      <c r="CT42" s="45">
        <f t="shared" si="200"/>
        <v>0</v>
      </c>
      <c r="CU42" s="408">
        <f>AVERAGE(AP21:AP25)</f>
        <v>5344</v>
      </c>
      <c r="CV42" s="405">
        <f>_xlfn.STDEV.S(AP21:AP25)</f>
        <v>0</v>
      </c>
      <c r="CW42" s="45">
        <f t="shared" si="201"/>
        <v>0</v>
      </c>
      <c r="CX42" s="309">
        <f>AVERAGE(AQ21:AQ25)</f>
        <v>12446.579578880001</v>
      </c>
      <c r="CY42" s="312">
        <f>_xlfn.STDEV.S(AQ21:AQ25)</f>
        <v>0</v>
      </c>
      <c r="CZ42" s="46">
        <f t="shared" si="202"/>
        <v>0</v>
      </c>
      <c r="DA42" s="315">
        <f>AVERAGE(AR21:AR25)</f>
        <v>13205.820933191682</v>
      </c>
      <c r="DB42" s="312">
        <f>_xlfn.STDEV.S(AR21:AR25)</f>
        <v>2.0336919783401661E-12</v>
      </c>
      <c r="DC42" s="45">
        <f t="shared" si="203"/>
        <v>1.5399966337788648E-14</v>
      </c>
      <c r="DD42" s="322">
        <f>AVERAGE(AS21:AS25)</f>
        <v>1000.96</v>
      </c>
      <c r="DE42" s="325">
        <f>_xlfn.STDEV.S(AS21:AS25)</f>
        <v>3.0500819661117418</v>
      </c>
      <c r="DF42" s="64">
        <f t="shared" si="204"/>
        <v>0.30471566956838853</v>
      </c>
      <c r="DG42" s="322">
        <f>AVERAGE(AT21:AT25)</f>
        <v>5349.1302400000004</v>
      </c>
      <c r="DH42" s="325">
        <f>_xlfn.STDEV.S(AT21:AT25)</f>
        <v>16.299638026901015</v>
      </c>
      <c r="DI42" s="64">
        <f t="shared" si="205"/>
        <v>0.30471566956838603</v>
      </c>
      <c r="DJ42" s="328">
        <f>AVERAGE(AU21:AU25)</f>
        <v>12470.581114863047</v>
      </c>
      <c r="DK42" s="331">
        <f>_xlfn.STDEV.S(AU21:AU25)</f>
        <v>75.997943814745142</v>
      </c>
      <c r="DL42" s="69">
        <f t="shared" si="206"/>
        <v>0.60941782195031058</v>
      </c>
      <c r="DM42" s="328">
        <f>AVERAGE(AV21:AV25)</f>
        <v>13231.286562869693</v>
      </c>
      <c r="DN42" s="331">
        <f>_xlfn.STDEV.S(AV21:AV25)</f>
        <v>80.633818387443512</v>
      </c>
      <c r="DO42" s="68">
        <f t="shared" si="207"/>
        <v>0.60941782195030236</v>
      </c>
      <c r="DP42" s="336">
        <f>AVERAGE(AW21:AW25)</f>
        <v>997.92000000000007</v>
      </c>
      <c r="DQ42" s="339">
        <f>_xlfn.STDEV.S(AW21:AW25)</f>
        <v>2.156849554326874</v>
      </c>
      <c r="DR42" s="52">
        <f t="shared" si="208"/>
        <v>0.21613451522435406</v>
      </c>
      <c r="DS42" s="336">
        <f>AVERAGE(AX21:AX25)</f>
        <v>5332.8844800000006</v>
      </c>
      <c r="DT42" s="339">
        <f>_xlfn.STDEV.S(AX21:AX25)</f>
        <v>11.526204018322717</v>
      </c>
      <c r="DU42" s="66">
        <f t="shared" si="209"/>
        <v>0.21613451522435218</v>
      </c>
      <c r="DV42" s="342">
        <f>AVERAGE(AY21:AY25)</f>
        <v>12394.90197790431</v>
      </c>
      <c r="DW42" s="345">
        <f>_xlfn.STDEV.S(AY21:AY25)</f>
        <v>53.581575616018434</v>
      </c>
      <c r="DX42" s="73">
        <f t="shared" si="210"/>
        <v>0.43228720736586113</v>
      </c>
      <c r="DY42" s="342">
        <f>AVERAGE(AZ21:AZ25)</f>
        <v>13150.99099855647</v>
      </c>
      <c r="DZ42" s="345">
        <f>_xlfn.STDEV.S(AZ21:AZ25)</f>
        <v>56.850051728595922</v>
      </c>
      <c r="EA42" s="73">
        <f t="shared" si="211"/>
        <v>0.43228720736586401</v>
      </c>
      <c r="EB42" s="354">
        <f>AVERAGE(BA21:BA25)</f>
        <v>992.42000000000007</v>
      </c>
      <c r="EC42" s="357">
        <f>_xlfn.STDEV.S(BA21:BA25)</f>
        <v>1.3863621460498798</v>
      </c>
      <c r="ED42" s="54">
        <f t="shared" si="212"/>
        <v>0.13969510348943789</v>
      </c>
      <c r="EE42" s="355">
        <f>AVERAGE(BB21:BB25)</f>
        <v>5303.4924800000008</v>
      </c>
      <c r="EF42" s="357">
        <f>_xlfn.STDEV.S(BB21:BB25)</f>
        <v>7.4087193084903706</v>
      </c>
      <c r="EG42" s="54">
        <f t="shared" si="213"/>
        <v>0.13969510348943437</v>
      </c>
      <c r="EH42" s="360">
        <f>AVERAGE(BC21:BC25)</f>
        <v>12258.623705979855</v>
      </c>
      <c r="EI42" s="363">
        <f>_xlfn.STDEV.S(BC21:BC25)</f>
        <v>34.281435843794824</v>
      </c>
      <c r="EJ42" s="56">
        <f t="shared" si="214"/>
        <v>0.27965158786195604</v>
      </c>
      <c r="EK42" s="361">
        <f>AVERAGE(BD21:BD25)</f>
        <v>13006.399752044625</v>
      </c>
      <c r="EL42" s="364">
        <f>_xlfn.STDEV.S(BD21:BD25)</f>
        <v>36.372603430266409</v>
      </c>
      <c r="EM42" s="56">
        <f t="shared" si="215"/>
        <v>0.27965158786195682</v>
      </c>
      <c r="EN42" s="368">
        <f>AVERAGE(BE21:BE25)</f>
        <v>991.8</v>
      </c>
      <c r="EO42" s="371">
        <f>_xlfn.STDEV.S(BE21:BE25)</f>
        <v>0</v>
      </c>
      <c r="EP42" s="59">
        <f t="shared" si="216"/>
        <v>0</v>
      </c>
      <c r="EQ42" s="368">
        <f>AVERAGE(BF21:BF25)</f>
        <v>5300.1792000000005</v>
      </c>
      <c r="ER42" s="371">
        <f>_xlfn.STDEV.S(BF21:BF25)</f>
        <v>0</v>
      </c>
      <c r="ES42" s="59">
        <f t="shared" si="217"/>
        <v>0</v>
      </c>
      <c r="ET42" s="374">
        <f>AVERAGE(BG21:BG25)</f>
        <v>12243.29258179725</v>
      </c>
      <c r="EU42" s="377">
        <f>_xlfn.STDEV.S(BG21:BG25)</f>
        <v>0</v>
      </c>
      <c r="EV42" s="61">
        <f t="shared" si="218"/>
        <v>0</v>
      </c>
      <c r="EW42" s="374">
        <f>AVERAGE(BH21:BH25)</f>
        <v>12990.133429286881</v>
      </c>
      <c r="EX42" s="381">
        <f>_xlfn.STDEV.S(BH21:BH25)</f>
        <v>0</v>
      </c>
      <c r="EY42" s="374">
        <f t="shared" si="219"/>
        <v>0</v>
      </c>
    </row>
    <row r="43" spans="1:155" ht="15" thickBot="1" x14ac:dyDescent="0.35">
      <c r="A43" s="1"/>
      <c r="B43" s="137" t="s">
        <v>28</v>
      </c>
      <c r="C43" s="138">
        <v>2.2000000000000002</v>
      </c>
      <c r="D43" s="138">
        <v>1087</v>
      </c>
      <c r="E43" s="138">
        <v>122</v>
      </c>
      <c r="F43" s="138">
        <v>45</v>
      </c>
      <c r="G43" s="138">
        <v>368.66</v>
      </c>
      <c r="H43" s="138">
        <v>12</v>
      </c>
      <c r="I43" s="138">
        <v>6.63</v>
      </c>
      <c r="J43" s="138" t="s">
        <v>18</v>
      </c>
      <c r="K43" s="138" t="s">
        <v>19</v>
      </c>
      <c r="L43" s="224">
        <f>AVERAGE(M26:M30)</f>
        <v>2207</v>
      </c>
      <c r="M43" s="227">
        <f>_xlfn.STDEV.S(M26:M30)</f>
        <v>1.1180339887498949</v>
      </c>
      <c r="N43" s="108">
        <f t="shared" si="170"/>
        <v>5.0658540496143857E-2</v>
      </c>
      <c r="O43" s="228">
        <f>AVERAGE(N26:N30)</f>
        <v>4798.0199999999995</v>
      </c>
      <c r="P43" s="229">
        <f>_xlfn.STDEV.S(N26:N30)</f>
        <v>2.4149534157000172</v>
      </c>
      <c r="Q43" s="108">
        <f t="shared" si="220"/>
        <v>5.0332291564020519E-2</v>
      </c>
      <c r="R43" s="230">
        <f>AVERAGE(O26:O30)</f>
        <v>8487</v>
      </c>
      <c r="S43" s="231">
        <f>_xlfn.STDEV.S(O26:O30)</f>
        <v>8.9442719099991592</v>
      </c>
      <c r="T43" s="108">
        <f t="shared" si="171"/>
        <v>0.1053879098621322</v>
      </c>
      <c r="U43" s="230">
        <f>AVERAGE(P26:P30)</f>
        <v>8942.6623597907728</v>
      </c>
      <c r="V43" s="231">
        <f>_xlfn.STDEV.S(P26:P30)</f>
        <v>9.057363615335511</v>
      </c>
      <c r="W43" s="108">
        <f t="shared" si="172"/>
        <v>0.10128262983583586</v>
      </c>
      <c r="X43" s="234">
        <f>AVERAGE(Q26:Q30)</f>
        <v>2207.4</v>
      </c>
      <c r="Y43" s="237">
        <f>_xlfn.STDEV.S(Q26:Q30)</f>
        <v>0.82158383625774922</v>
      </c>
      <c r="Z43" s="220">
        <f t="shared" si="173"/>
        <v>3.7219526875860706E-2</v>
      </c>
      <c r="AA43" s="233">
        <f>AVERAGE(R26:R30)</f>
        <v>4798.88</v>
      </c>
      <c r="AB43" s="236">
        <f>_xlfn.STDEV.S(R26:R30)</f>
        <v>1.8074844397669265</v>
      </c>
      <c r="AC43" s="219">
        <f t="shared" si="174"/>
        <v>3.7664714261805392E-2</v>
      </c>
      <c r="AD43" s="238">
        <f>AVERAGE((S26:S30))</f>
        <v>8490.2000000000007</v>
      </c>
      <c r="AE43" s="239">
        <f>_xlfn.STDEV.S(S26:S30)</f>
        <v>6.5726706900619938</v>
      </c>
      <c r="AF43" s="221">
        <f t="shared" si="175"/>
        <v>7.7414792231773027E-2</v>
      </c>
      <c r="AG43" s="238">
        <f>AVERAGE(T26:T30)</f>
        <v>8945.9033714958623</v>
      </c>
      <c r="AH43" s="241">
        <f>_xlfn.STDEV.S(T26:T30)</f>
        <v>6.6579546110767645</v>
      </c>
      <c r="AI43" s="219">
        <f t="shared" si="176"/>
        <v>7.4424620237804717E-2</v>
      </c>
      <c r="AJ43" s="243">
        <f>AVERAGE(U26:U30)</f>
        <v>2206.8000000000002</v>
      </c>
      <c r="AK43" s="246">
        <f>_xlfn.STDEV.S(U26:U30)</f>
        <v>1.565247584249853</v>
      </c>
      <c r="AL43" s="215">
        <f t="shared" si="177"/>
        <v>7.0928384278133624E-2</v>
      </c>
      <c r="AM43" s="247">
        <f>AVERAGE(V26:V30)</f>
        <v>4797.58</v>
      </c>
      <c r="AN43" s="246">
        <f>_xlfn.STDEV.S(V26:V30)</f>
        <v>3.3988233257998433</v>
      </c>
      <c r="AO43" s="215">
        <f t="shared" si="178"/>
        <v>7.0844536741437203E-2</v>
      </c>
      <c r="AP43" s="249">
        <f>AVERAGE(W26:W30)</f>
        <v>8485.6</v>
      </c>
      <c r="AQ43" s="251">
        <f>_xlfn.STDEV.S(W26:W30)</f>
        <v>12.074767078498866</v>
      </c>
      <c r="AR43" s="215">
        <f t="shared" si="179"/>
        <v>0.14229715139175619</v>
      </c>
      <c r="AS43" s="249">
        <f>AVERAGE(X26:X30)</f>
        <v>8941.0434145001436</v>
      </c>
      <c r="AT43" s="251">
        <f>_xlfn.STDEV.S(X26:X30)</f>
        <v>12.677435337036364</v>
      </c>
      <c r="AU43" s="215">
        <f t="shared" si="180"/>
        <v>0.14178921574719933</v>
      </c>
      <c r="AV43" s="255">
        <f>AVERAGE(Y26:Y30)</f>
        <v>2204.8000000000002</v>
      </c>
      <c r="AW43" s="259">
        <f>_xlfn.STDEV.S(Y26:Y30)</f>
        <v>0.44721359549995793</v>
      </c>
      <c r="AX43" s="218">
        <f t="shared" si="181"/>
        <v>2.0283635499816668E-2</v>
      </c>
      <c r="AY43" s="255">
        <f>AVERAGE(Z26:Z30)</f>
        <v>4793.26</v>
      </c>
      <c r="AZ43" s="259">
        <f>_xlfn.STDEV.S(Z26:Z30)</f>
        <v>0.98386991009982605</v>
      </c>
      <c r="BA43" s="218">
        <f t="shared" si="182"/>
        <v>2.0526111875838696E-2</v>
      </c>
      <c r="BB43" s="263">
        <f>AVERAGE(AA26:AA30)</f>
        <v>8469.6</v>
      </c>
      <c r="BC43" s="266">
        <f>_xlfn.STDEV.S(AA26:AA30)</f>
        <v>3.130495168499706</v>
      </c>
      <c r="BD43" s="218">
        <f t="shared" si="183"/>
        <v>3.6961546808582532E-2</v>
      </c>
      <c r="BE43" s="263">
        <f>AVERAGE(AB26:AB30)</f>
        <v>8924.8411099074838</v>
      </c>
      <c r="BF43" s="266">
        <f>_xlfn.STDEV.S(AB26:AB30)</f>
        <v>3.6200717217008558</v>
      </c>
      <c r="BG43" s="218">
        <f t="shared" si="184"/>
        <v>4.0561749807312614E-2</v>
      </c>
      <c r="BH43" s="271">
        <f>AVERAGE(AC26:AC30)</f>
        <v>2220.4</v>
      </c>
      <c r="BI43" s="274">
        <f>_xlfn.STDEV.S(AD26:AD30)</f>
        <v>9.7950703315493381</v>
      </c>
      <c r="BJ43" s="87">
        <f t="shared" si="185"/>
        <v>0.44113989963742289</v>
      </c>
      <c r="BK43" s="271">
        <f>AVERAGE(AD26:AD30)</f>
        <v>4827.1495999999988</v>
      </c>
      <c r="BL43" s="274">
        <f>_xlfn.STDEV.S(AD26:AD30)</f>
        <v>9.7950703315493381</v>
      </c>
      <c r="BM43" s="87">
        <f t="shared" si="186"/>
        <v>0.20291623718372725</v>
      </c>
      <c r="BN43" s="277">
        <f>AVERAGE(AE26:AE30)</f>
        <v>8590.312562715113</v>
      </c>
      <c r="BO43" s="280">
        <f>_xlfn.STDEV.S(AE26:AE30)</f>
        <v>34.864510193336528</v>
      </c>
      <c r="BP43" s="87">
        <f t="shared" si="187"/>
        <v>0.40585845903512752</v>
      </c>
      <c r="BQ43" s="277">
        <f>AVERAGE(AJ26:AJ30)</f>
        <v>8983.2332976818307</v>
      </c>
      <c r="BR43" s="280">
        <f>_xlfn.STDEV.S(AJ26:AJ30)</f>
        <v>18.174254379644381</v>
      </c>
      <c r="BS43" s="87">
        <f t="shared" si="188"/>
        <v>0.20231306231726542</v>
      </c>
      <c r="BT43" s="282">
        <f>AVERAGE(AG26:AG30)</f>
        <v>2212</v>
      </c>
      <c r="BU43" s="388">
        <f>_xlfn.STDEV.S(AG26:AG30)</f>
        <v>2.2360679774997898</v>
      </c>
      <c r="BV43" s="389">
        <f t="shared" si="189"/>
        <v>0.10108806408226899</v>
      </c>
      <c r="BW43" s="382">
        <f t="shared" si="190"/>
        <v>4856.0288</v>
      </c>
      <c r="BX43" s="388">
        <f>_xlfn.STDEV.S(AH26:AH30)</f>
        <v>4.8612117830844941</v>
      </c>
      <c r="BY43" s="389">
        <f t="shared" si="191"/>
        <v>0.10010673295604207</v>
      </c>
      <c r="BZ43" s="288">
        <f t="shared" si="192"/>
        <v>8088.131078046461</v>
      </c>
      <c r="CA43" s="291">
        <f>_xlfn.STDEV.S(AI26:AI30)</f>
        <v>17.248034905233215</v>
      </c>
      <c r="CB43" s="389">
        <f t="shared" si="193"/>
        <v>0.21325117927489326</v>
      </c>
      <c r="CC43" s="288">
        <f t="shared" si="194"/>
        <v>8472.9383453813971</v>
      </c>
      <c r="CD43" s="291">
        <f>_xlfn.STDEV.S(AJ26:AJ30)</f>
        <v>18.174254379644381</v>
      </c>
      <c r="CE43" s="389">
        <f t="shared" si="195"/>
        <v>0.21449765876735286</v>
      </c>
      <c r="CF43" s="295">
        <f>AVERAGE(AK26:AK30)</f>
        <v>2212</v>
      </c>
      <c r="CG43" s="392">
        <f>_xlfn.STDEV.S(AK26:AK30)</f>
        <v>4.1833001326703778</v>
      </c>
      <c r="CH43" s="393">
        <f t="shared" si="196"/>
        <v>0.18911845084404963</v>
      </c>
      <c r="CI43" s="403">
        <f>AVERAGE(AL26:AL30)</f>
        <v>4808.8879999999999</v>
      </c>
      <c r="CJ43" s="392">
        <f>_xlfn.STDEV.S(AL26:AL30)</f>
        <v>9.0944944884253101</v>
      </c>
      <c r="CK43" s="393">
        <f t="shared" si="197"/>
        <v>0.18911845084404774</v>
      </c>
      <c r="CL43" s="299">
        <f>AVERAGE(AM26:AM30)</f>
        <v>8525.4357570786524</v>
      </c>
      <c r="CM43" s="302">
        <f>_xlfn.STDEV.S(AM26:AM30)</f>
        <v>32.236888717651254</v>
      </c>
      <c r="CN43" s="395">
        <f t="shared" si="198"/>
        <v>0.37812599421542797</v>
      </c>
      <c r="CO43" s="304">
        <f>AVERAGE(AN26:AN30)</f>
        <v>8983.2516572337736</v>
      </c>
      <c r="CP43" s="302">
        <f>_xlfn.STDEV.S(AN26:AN30)</f>
        <v>33.968009641789216</v>
      </c>
      <c r="CQ43" s="393">
        <f t="shared" si="199"/>
        <v>0.37812599421542908</v>
      </c>
      <c r="CR43" s="310">
        <f>AVERAGE(AO26:AO30)</f>
        <v>2208.8000000000002</v>
      </c>
      <c r="CS43" s="398">
        <f>_xlfn.STDEV.S(AO26:AO30)</f>
        <v>2.5884358211089569</v>
      </c>
      <c r="CT43" s="399">
        <f t="shared" si="200"/>
        <v>0.11718742399080752</v>
      </c>
      <c r="CU43" s="409">
        <f>AVERAGE(AP26:AP30)</f>
        <v>4801.9312000000009</v>
      </c>
      <c r="CV43" s="406">
        <f>_xlfn.STDEV.S(AP26:AP30)</f>
        <v>5.627259475090816</v>
      </c>
      <c r="CW43" s="399">
        <f t="shared" si="201"/>
        <v>0.11718742399080635</v>
      </c>
      <c r="CX43" s="310">
        <f>AVERAGE(AQ26:AQ30)</f>
        <v>8500.7718935775574</v>
      </c>
      <c r="CY43" s="313">
        <f>_xlfn.STDEV.S(AQ26:AQ30)</f>
        <v>19.92013573216175</v>
      </c>
      <c r="CZ43" s="76">
        <f t="shared" si="202"/>
        <v>0.23433325798580326</v>
      </c>
      <c r="DA43" s="316">
        <f>AVERAGE(AR26:AR30)</f>
        <v>8957.263344262672</v>
      </c>
      <c r="DB43" s="313">
        <f>_xlfn.STDEV.S(AR26:AR30)</f>
        <v>20.989847020978853</v>
      </c>
      <c r="DC43" s="399">
        <f t="shared" si="203"/>
        <v>0.23433325798580346</v>
      </c>
      <c r="DD43" s="322">
        <f>AVERAGE(AS26:AS30)</f>
        <v>2207.0199999999995</v>
      </c>
      <c r="DE43" s="326">
        <f>_xlfn.STDEV.S(AS26:AS30)</f>
        <v>1.3863621460498288</v>
      </c>
      <c r="DF43" s="88">
        <f t="shared" si="204"/>
        <v>6.2816020971709768E-2</v>
      </c>
      <c r="DG43" s="322">
        <f>AVERAGE(AT26:AT30)</f>
        <v>4798.0614799999994</v>
      </c>
      <c r="DH43" s="326">
        <f>_xlfn.STDEV.S(AT26:AT30)</f>
        <v>3.0139513055121827</v>
      </c>
      <c r="DI43" s="88">
        <f t="shared" si="205"/>
        <v>6.2816020971706743E-2</v>
      </c>
      <c r="DJ43" s="329">
        <f>AVERAGE(AU26:AU30)</f>
        <v>8487.0697785510602</v>
      </c>
      <c r="DK43" s="332">
        <f>_xlfn.STDEV.S(AU26:AU30)</f>
        <v>10.666968680725084</v>
      </c>
      <c r="DL43" s="78">
        <f t="shared" si="206"/>
        <v>0.12568494143506598</v>
      </c>
      <c r="DM43" s="329">
        <f>AVERAGE(AV26:AV30)</f>
        <v>8942.8254256592518</v>
      </c>
      <c r="DN43" s="332">
        <f>_xlfn.STDEV.S(AV26:AV30)</f>
        <v>11.239784898880368</v>
      </c>
      <c r="DO43" s="77">
        <f t="shared" si="207"/>
        <v>0.12568494143506986</v>
      </c>
      <c r="DP43" s="337">
        <f>AVERAGE(AW26:AW30)</f>
        <v>2210.06</v>
      </c>
      <c r="DQ43" s="340">
        <f>_xlfn.STDEV.S(AW26:AW30)</f>
        <v>3.3411076007814633</v>
      </c>
      <c r="DR43" s="89">
        <f t="shared" si="208"/>
        <v>0.15117723504255376</v>
      </c>
      <c r="DS43" s="337">
        <f>AVERAGE(AX26:AX30)</f>
        <v>4804.6704399999999</v>
      </c>
      <c r="DT43" s="340">
        <f>_xlfn.STDEV.S(AX26:AX30)</f>
        <v>7.2635679240986875</v>
      </c>
      <c r="DU43" s="90">
        <f t="shared" si="209"/>
        <v>0.15117723504254932</v>
      </c>
      <c r="DV43" s="343">
        <f>AVERAGE(AY26:AY30)</f>
        <v>8510.4793241539537</v>
      </c>
      <c r="DW43" s="346">
        <f>_xlfn.STDEV.S(AY26:AY30)</f>
        <v>25.724665374424035</v>
      </c>
      <c r="DX43" s="79">
        <f t="shared" si="210"/>
        <v>0.30227046438399496</v>
      </c>
      <c r="DY43" s="343">
        <f>AVERAGE(AZ26:AZ30)</f>
        <v>8967.492063861022</v>
      </c>
      <c r="DZ43" s="346">
        <f>_xlfn.STDEV.S(AZ26:AZ30)</f>
        <v>27.10607990502978</v>
      </c>
      <c r="EA43" s="79">
        <f t="shared" si="211"/>
        <v>0.30227046438398575</v>
      </c>
      <c r="EB43" s="355">
        <f>AVERAGE(BA26:BA30)</f>
        <v>2211.2799999999997</v>
      </c>
      <c r="EC43" s="358">
        <f>_xlfn.STDEV.S(BA26:BA30)</f>
        <v>2.7280029325497028</v>
      </c>
      <c r="ED43" s="415">
        <f t="shared" si="212"/>
        <v>0.12336759399758074</v>
      </c>
      <c r="EE43" s="355">
        <f>AVERAGE(BB26:BB30)</f>
        <v>4807.3227199999992</v>
      </c>
      <c r="EF43" s="358">
        <f>_xlfn.STDEV.S(BB26:BB30)</f>
        <v>5.9306783753628798</v>
      </c>
      <c r="EG43" s="91">
        <f t="shared" si="213"/>
        <v>0.12336759399757712</v>
      </c>
      <c r="EH43" s="361">
        <f>AVERAGE(BC26:BC30)</f>
        <v>8519.8726438271842</v>
      </c>
      <c r="EI43" s="364">
        <f>_xlfn.STDEV.S(BC26:BC30)</f>
        <v>21.004101323727085</v>
      </c>
      <c r="EJ43" s="80">
        <f t="shared" si="214"/>
        <v>0.24653069595993279</v>
      </c>
      <c r="EK43" s="361">
        <f>AVERAGE(BD26:BD30)</f>
        <v>8977.3898048007031</v>
      </c>
      <c r="EL43" s="364">
        <f>_xlfn.STDEV.S(BD26:BD30)</f>
        <v>22.132021564810557</v>
      </c>
      <c r="EM43" s="80">
        <f t="shared" si="215"/>
        <v>0.24653069595992533</v>
      </c>
      <c r="EN43" s="369">
        <f>AVERAGE(BE26:BE30)</f>
        <v>2210.06</v>
      </c>
      <c r="EO43" s="372">
        <f>_xlfn.STDEV.S(BE26:BE30)</f>
        <v>3.3411076007814633</v>
      </c>
      <c r="EP43" s="92">
        <f t="shared" si="216"/>
        <v>0.15117723504255376</v>
      </c>
      <c r="EQ43" s="369">
        <f>AVERAGE(BF26:BF30)</f>
        <v>4804.6704399999999</v>
      </c>
      <c r="ER43" s="372">
        <f>_xlfn.STDEV.S(BF26:BF30)</f>
        <v>7.2635679240986875</v>
      </c>
      <c r="ES43" s="92">
        <f t="shared" si="217"/>
        <v>0.15117723504254932</v>
      </c>
      <c r="ET43" s="375">
        <f>AVERAGE(BG26:BG30)</f>
        <v>147966.82528772502</v>
      </c>
      <c r="EU43" s="378">
        <f>_xlfn.STDEV.S(BG26:BG30)</f>
        <v>728.35720446631797</v>
      </c>
      <c r="EV43" s="81">
        <f t="shared" si="218"/>
        <v>0.49224358436427218</v>
      </c>
      <c r="EW43" s="375">
        <f>AVERAGE(BH26:BH30)</f>
        <v>8967.492063861022</v>
      </c>
      <c r="EX43" s="380">
        <f>_xlfn.STDEV.S(BH26:BH30)</f>
        <v>27.10607990502978</v>
      </c>
      <c r="EY43" s="375">
        <f t="shared" si="219"/>
        <v>0.30227046438398575</v>
      </c>
    </row>
    <row r="44" spans="1:15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15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15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T46" s="1"/>
      <c r="U46" s="1"/>
      <c r="V46" s="1"/>
      <c r="W46" s="1"/>
      <c r="X46" s="1"/>
      <c r="Y46" s="1"/>
      <c r="Z46" s="1"/>
      <c r="AA46" s="1"/>
      <c r="AB46" s="1"/>
    </row>
    <row r="47" spans="1:15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50" spans="10:64" ht="15" thickBot="1" x14ac:dyDescent="0.35"/>
    <row r="51" spans="10:64" ht="46.2" customHeight="1" thickBot="1" x14ac:dyDescent="0.35">
      <c r="M51" s="417" t="s">
        <v>42</v>
      </c>
      <c r="N51" s="562" t="str">
        <f>B39</f>
        <v>C18020</v>
      </c>
      <c r="O51" s="563"/>
      <c r="P51" s="563"/>
      <c r="Q51" s="563"/>
      <c r="R51" s="563"/>
      <c r="S51" s="563"/>
      <c r="T51" s="563"/>
      <c r="U51" s="564"/>
      <c r="V51" s="575" t="str">
        <f>B40</f>
        <v>G110025</v>
      </c>
      <c r="W51" s="576"/>
      <c r="X51" s="576"/>
      <c r="Y51" s="576"/>
      <c r="Z51" s="576"/>
      <c r="AA51" s="576"/>
      <c r="AB51" s="576"/>
      <c r="AC51" s="577"/>
      <c r="AD51" s="575" t="str">
        <f>B41</f>
        <v>G210025</v>
      </c>
      <c r="AE51" s="576"/>
      <c r="AF51" s="576"/>
      <c r="AG51" s="576"/>
      <c r="AH51" s="576"/>
      <c r="AI51" s="576"/>
      <c r="AJ51" s="576"/>
      <c r="AK51" s="577"/>
      <c r="AL51" s="575" t="str">
        <f>B42</f>
        <v>C240120</v>
      </c>
      <c r="AM51" s="576"/>
      <c r="AN51" s="576"/>
      <c r="AO51" s="576"/>
      <c r="AP51" s="576"/>
      <c r="AQ51" s="576"/>
      <c r="AR51" s="576"/>
      <c r="AS51" s="577"/>
      <c r="AT51" s="575" t="str">
        <f>B43</f>
        <v>E124B01</v>
      </c>
      <c r="AU51" s="576"/>
      <c r="AV51" s="576"/>
      <c r="AW51" s="576"/>
      <c r="AX51" s="576"/>
      <c r="AY51" s="576"/>
      <c r="AZ51" s="576"/>
      <c r="BA51" s="577"/>
    </row>
    <row r="52" spans="10:64" ht="52.8" customHeight="1" thickBot="1" x14ac:dyDescent="0.35">
      <c r="M52" s="416"/>
      <c r="N52" s="486"/>
      <c r="O52" s="487"/>
      <c r="P52" s="487"/>
      <c r="Q52" s="487"/>
      <c r="R52" s="487"/>
      <c r="S52" s="487"/>
      <c r="T52" s="487"/>
      <c r="U52" s="488"/>
      <c r="V52" s="418"/>
      <c r="W52" s="419"/>
      <c r="X52" s="419"/>
      <c r="Y52" s="419"/>
      <c r="Z52" s="419"/>
      <c r="AA52" s="419"/>
      <c r="AB52" s="419"/>
      <c r="AC52" s="420"/>
      <c r="AD52" s="418"/>
      <c r="AE52" s="419"/>
      <c r="AF52" s="419"/>
      <c r="AG52" s="419"/>
      <c r="AH52" s="419"/>
      <c r="AI52" s="419"/>
      <c r="AJ52" s="419"/>
      <c r="AK52" s="420"/>
      <c r="AL52" s="418"/>
      <c r="AM52" s="419"/>
      <c r="AN52" s="419"/>
      <c r="AO52" s="419"/>
      <c r="AP52" s="419"/>
      <c r="AQ52" s="419"/>
      <c r="AR52" s="419"/>
      <c r="AS52" s="420"/>
      <c r="AT52" s="418"/>
      <c r="AU52" s="419"/>
      <c r="AV52" s="419"/>
      <c r="AW52" s="419"/>
      <c r="AX52" s="419"/>
      <c r="AY52" s="419"/>
      <c r="AZ52" s="419"/>
      <c r="BA52" s="420"/>
      <c r="BD52" s="489" t="s">
        <v>44</v>
      </c>
      <c r="BE52" s="489"/>
      <c r="BF52" s="489"/>
      <c r="BG52" s="489"/>
      <c r="BH52" s="489"/>
    </row>
    <row r="53" spans="10:64" ht="45.6" customHeight="1" thickBot="1" x14ac:dyDescent="0.35">
      <c r="M53" s="416"/>
      <c r="N53" s="569" t="str">
        <f>L36</f>
        <v>Medida con tabla en caballetes y golpeo y registro en misma cara</v>
      </c>
      <c r="O53" s="570"/>
      <c r="P53" s="570"/>
      <c r="Q53" s="570"/>
      <c r="R53" s="570"/>
      <c r="S53" s="570"/>
      <c r="T53" s="570"/>
      <c r="U53" s="571"/>
      <c r="V53" s="572" t="str">
        <f>N53</f>
        <v>Medida con tabla en caballetes y golpeo y registro en misma cara</v>
      </c>
      <c r="W53" s="573"/>
      <c r="X53" s="573"/>
      <c r="Y53" s="573"/>
      <c r="Z53" s="573"/>
      <c r="AA53" s="573"/>
      <c r="AB53" s="573"/>
      <c r="AC53" s="574"/>
      <c r="AD53" s="572" t="str">
        <f>N53</f>
        <v>Medida con tabla en caballetes y golpeo y registro en misma cara</v>
      </c>
      <c r="AE53" s="573"/>
      <c r="AF53" s="573"/>
      <c r="AG53" s="573"/>
      <c r="AH53" s="573"/>
      <c r="AI53" s="573"/>
      <c r="AJ53" s="573"/>
      <c r="AK53" s="574"/>
      <c r="AL53" s="572" t="str">
        <f>AD53</f>
        <v>Medida con tabla en caballetes y golpeo y registro en misma cara</v>
      </c>
      <c r="AM53" s="573"/>
      <c r="AN53" s="573"/>
      <c r="AO53" s="573"/>
      <c r="AP53" s="573"/>
      <c r="AQ53" s="573"/>
      <c r="AR53" s="573"/>
      <c r="AS53" s="574"/>
      <c r="AT53" s="572" t="str">
        <f>AL53</f>
        <v>Medida con tabla en caballetes y golpeo y registro en misma cara</v>
      </c>
      <c r="AU53" s="573"/>
      <c r="AV53" s="573"/>
      <c r="AW53" s="573"/>
      <c r="AX53" s="573"/>
      <c r="AY53" s="573"/>
      <c r="AZ53" s="573"/>
      <c r="BA53" s="574"/>
      <c r="BD53" s="38" t="str">
        <f>N51</f>
        <v>C18020</v>
      </c>
      <c r="BE53" s="38" t="str">
        <f>V51</f>
        <v>G110025</v>
      </c>
      <c r="BF53" s="38" t="str">
        <f>AD51</f>
        <v>G210025</v>
      </c>
      <c r="BG53" s="38" t="str">
        <f>AL51</f>
        <v>C240120</v>
      </c>
    </row>
    <row r="54" spans="10:64" ht="15" thickBot="1" x14ac:dyDescent="0.35">
      <c r="M54" s="416"/>
      <c r="N54" s="565" t="s">
        <v>38</v>
      </c>
      <c r="O54" s="566"/>
      <c r="P54" s="567" t="s">
        <v>39</v>
      </c>
      <c r="Q54" s="566"/>
      <c r="R54" s="567" t="s">
        <v>10</v>
      </c>
      <c r="S54" s="566"/>
      <c r="T54" s="567" t="s">
        <v>11</v>
      </c>
      <c r="U54" s="568"/>
      <c r="V54" s="565" t="s">
        <v>38</v>
      </c>
      <c r="W54" s="566"/>
      <c r="X54" s="567" t="s">
        <v>39</v>
      </c>
      <c r="Y54" s="566"/>
      <c r="Z54" s="567" t="s">
        <v>10</v>
      </c>
      <c r="AA54" s="566"/>
      <c r="AB54" s="567" t="s">
        <v>11</v>
      </c>
      <c r="AC54" s="568"/>
      <c r="AD54" s="565" t="s">
        <v>38</v>
      </c>
      <c r="AE54" s="566"/>
      <c r="AF54" s="567" t="s">
        <v>39</v>
      </c>
      <c r="AG54" s="566"/>
      <c r="AH54" s="567" t="s">
        <v>10</v>
      </c>
      <c r="AI54" s="566"/>
      <c r="AJ54" s="567" t="s">
        <v>11</v>
      </c>
      <c r="AK54" s="568"/>
      <c r="AL54" s="565" t="s">
        <v>38</v>
      </c>
      <c r="AM54" s="566"/>
      <c r="AN54" s="567" t="s">
        <v>39</v>
      </c>
      <c r="AO54" s="566"/>
      <c r="AP54" s="567" t="s">
        <v>10</v>
      </c>
      <c r="AQ54" s="566"/>
      <c r="AR54" s="567" t="s">
        <v>11</v>
      </c>
      <c r="AS54" s="568"/>
      <c r="AT54" s="565" t="s">
        <v>38</v>
      </c>
      <c r="AU54" s="566"/>
      <c r="AV54" s="567" t="s">
        <v>39</v>
      </c>
      <c r="AW54" s="566"/>
      <c r="AX54" s="567" t="s">
        <v>10</v>
      </c>
      <c r="AY54" s="566"/>
      <c r="AZ54" s="567" t="s">
        <v>11</v>
      </c>
      <c r="BA54" s="568"/>
      <c r="BC54" s="38" t="s">
        <v>21</v>
      </c>
      <c r="BD54" s="414">
        <f>ABS(N56-N68)</f>
        <v>1.1000000000000227</v>
      </c>
      <c r="BE54" s="414">
        <f>ABS(V56-V68)</f>
        <v>4.5</v>
      </c>
      <c r="BF54" s="414">
        <f>ABS(AD56-AD68)</f>
        <v>14.399999999999977</v>
      </c>
      <c r="BG54" s="414">
        <f>ABS(AL56-AL68)</f>
        <v>10</v>
      </c>
      <c r="BI54" s="414">
        <f>BD54/N56*100</f>
        <v>0.10795956423594295</v>
      </c>
      <c r="BJ54" s="414">
        <f>BE54/V56*100</f>
        <v>0.4815409309791332</v>
      </c>
      <c r="BK54" s="414">
        <f>BF54/AD56*100</f>
        <v>1.4117647058823508</v>
      </c>
      <c r="BL54" s="414">
        <f>BG54/AL56*100</f>
        <v>0.99750623441396502</v>
      </c>
    </row>
    <row r="55" spans="10:64" ht="15" thickBot="1" x14ac:dyDescent="0.35">
      <c r="M55" s="421" t="s">
        <v>21</v>
      </c>
      <c r="N55" s="412" t="s">
        <v>40</v>
      </c>
      <c r="O55" s="410" t="s">
        <v>41</v>
      </c>
      <c r="P55" s="412" t="s">
        <v>40</v>
      </c>
      <c r="Q55" s="410" t="s">
        <v>41</v>
      </c>
      <c r="R55" s="412" t="s">
        <v>40</v>
      </c>
      <c r="S55" s="410" t="s">
        <v>41</v>
      </c>
      <c r="T55" s="412" t="s">
        <v>40</v>
      </c>
      <c r="U55" s="410" t="s">
        <v>41</v>
      </c>
      <c r="V55" s="412" t="s">
        <v>40</v>
      </c>
      <c r="W55" s="410" t="s">
        <v>41</v>
      </c>
      <c r="X55" s="412" t="s">
        <v>40</v>
      </c>
      <c r="Y55" s="410" t="s">
        <v>41</v>
      </c>
      <c r="Z55" s="412" t="s">
        <v>40</v>
      </c>
      <c r="AA55" s="410" t="s">
        <v>41</v>
      </c>
      <c r="AB55" s="412" t="s">
        <v>40</v>
      </c>
      <c r="AC55" s="410" t="s">
        <v>41</v>
      </c>
      <c r="AD55" s="412" t="s">
        <v>40</v>
      </c>
      <c r="AE55" s="410" t="s">
        <v>41</v>
      </c>
      <c r="AF55" s="412" t="s">
        <v>40</v>
      </c>
      <c r="AG55" s="410" t="s">
        <v>41</v>
      </c>
      <c r="AH55" s="412" t="s">
        <v>40</v>
      </c>
      <c r="AI55" s="410" t="s">
        <v>41</v>
      </c>
      <c r="AJ55" s="412" t="s">
        <v>40</v>
      </c>
      <c r="AK55" s="410" t="s">
        <v>41</v>
      </c>
      <c r="AL55" s="412" t="s">
        <v>40</v>
      </c>
      <c r="AM55" s="410" t="s">
        <v>41</v>
      </c>
      <c r="AN55" s="412" t="s">
        <v>40</v>
      </c>
      <c r="AO55" s="410" t="s">
        <v>41</v>
      </c>
      <c r="AP55" s="412" t="s">
        <v>40</v>
      </c>
      <c r="AQ55" s="410" t="s">
        <v>41</v>
      </c>
      <c r="AR55" s="412" t="s">
        <v>40</v>
      </c>
      <c r="AS55" s="410" t="s">
        <v>41</v>
      </c>
      <c r="AT55" s="412" t="s">
        <v>40</v>
      </c>
      <c r="AU55" s="410" t="s">
        <v>41</v>
      </c>
      <c r="AV55" s="412" t="s">
        <v>40</v>
      </c>
      <c r="AW55" s="410" t="s">
        <v>41</v>
      </c>
      <c r="AX55" s="412" t="s">
        <v>40</v>
      </c>
      <c r="AY55" s="410" t="s">
        <v>41</v>
      </c>
      <c r="AZ55" s="412" t="s">
        <v>40</v>
      </c>
      <c r="BA55" s="411" t="s">
        <v>41</v>
      </c>
      <c r="BC55" s="38" t="s">
        <v>22</v>
      </c>
      <c r="BD55" s="414">
        <f t="shared" ref="BD55:BD56" si="222">ABS(N57-N69)</f>
        <v>1</v>
      </c>
      <c r="BE55" s="414">
        <f t="shared" ref="BE55:BE56" si="223">ABS(V57-V69)</f>
        <v>6</v>
      </c>
      <c r="BF55" s="414">
        <f t="shared" ref="BF55:BF56" si="224">ABS(AD57-AD69)</f>
        <v>13</v>
      </c>
      <c r="BG55" s="414">
        <f t="shared" ref="BG55:BG56" si="225">ABS(AL57-AL69)</f>
        <v>3.2000000000000455</v>
      </c>
      <c r="BI55" s="414">
        <f t="shared" ref="BI55:BI56" si="226">BD55/N57*100</f>
        <v>9.8039215686274508E-2</v>
      </c>
      <c r="BJ55" s="414">
        <f t="shared" ref="BJ55:BJ56" si="227">BE55/V57*100</f>
        <v>0.63626723223753978</v>
      </c>
      <c r="BK55" s="414">
        <f t="shared" ref="BK55:BK56" si="228">BF55/AD57*100</f>
        <v>1.267056530214425</v>
      </c>
      <c r="BL55" s="414">
        <f t="shared" ref="BL55:BL56" si="229">BG55/AL57*100</f>
        <v>0.32128514056225355</v>
      </c>
    </row>
    <row r="56" spans="10:64" ht="15" thickBot="1" x14ac:dyDescent="0.35">
      <c r="M56" s="429" t="s">
        <v>22</v>
      </c>
      <c r="N56" s="422">
        <f>L39</f>
        <v>1018.9</v>
      </c>
      <c r="O56" s="423">
        <f>M39</f>
        <v>4.0062451248020263</v>
      </c>
      <c r="P56" s="423">
        <f>O39</f>
        <v>4690.5200000000004</v>
      </c>
      <c r="Q56" s="423">
        <f>P39</f>
        <v>242.51162240189629</v>
      </c>
      <c r="R56" s="424">
        <f>R39</f>
        <v>9591.3875987273368</v>
      </c>
      <c r="S56" s="425">
        <f>S39</f>
        <v>75.264293638595262</v>
      </c>
      <c r="T56" s="424">
        <f>U39</f>
        <v>10084.38492130192</v>
      </c>
      <c r="U56" s="425">
        <f>V39</f>
        <v>79.132878331619679</v>
      </c>
      <c r="V56" s="422">
        <f>L40</f>
        <v>934.5</v>
      </c>
      <c r="W56" s="423">
        <f>M40</f>
        <v>1.1180339887498949</v>
      </c>
      <c r="X56" s="426">
        <f>O40</f>
        <v>4754.76</v>
      </c>
      <c r="Y56" s="427">
        <f>P40</f>
        <v>5.6796126628493848</v>
      </c>
      <c r="Z56" s="424">
        <f>R40</f>
        <v>7587.8</v>
      </c>
      <c r="AA56" s="425">
        <f>S40</f>
        <v>18.335757415498275</v>
      </c>
      <c r="AB56" s="424">
        <f>U40</f>
        <v>7939.8412270552335</v>
      </c>
      <c r="AC56" s="425">
        <f>V40</f>
        <v>18.983152043412854</v>
      </c>
      <c r="AD56" s="422">
        <f>L41</f>
        <v>1020</v>
      </c>
      <c r="AE56" s="423">
        <f>M41</f>
        <v>0</v>
      </c>
      <c r="AF56" s="426">
        <f>O41</f>
        <v>4926.6000000000004</v>
      </c>
      <c r="AG56" s="427">
        <f>P41</f>
        <v>0</v>
      </c>
      <c r="AH56" s="424">
        <f>R41</f>
        <v>11027</v>
      </c>
      <c r="AI56" s="425">
        <f>S41</f>
        <v>0</v>
      </c>
      <c r="AJ56" s="424">
        <f>U41</f>
        <v>11724.468272134558</v>
      </c>
      <c r="AK56" s="425">
        <f>V41</f>
        <v>0</v>
      </c>
      <c r="AL56" s="422">
        <f>L42</f>
        <v>1002.5</v>
      </c>
      <c r="AM56" s="423">
        <f>M42</f>
        <v>1.7677669529663689</v>
      </c>
      <c r="AN56" s="426">
        <f>O42</f>
        <v>4770.42</v>
      </c>
      <c r="AO56" s="427">
        <f>P42</f>
        <v>9.4399152538568263</v>
      </c>
      <c r="AP56" s="424">
        <f>R42</f>
        <v>12509</v>
      </c>
      <c r="AQ56" s="425">
        <f>S42</f>
        <v>43.840620433565945</v>
      </c>
      <c r="AR56" s="424">
        <f>U42</f>
        <v>13271.965588790805</v>
      </c>
      <c r="AS56" s="425">
        <f>V42</f>
        <v>46.806373565318204</v>
      </c>
      <c r="AT56" s="422">
        <f>L43</f>
        <v>2207</v>
      </c>
      <c r="AU56" s="423">
        <f>M43</f>
        <v>1.1180339887498949</v>
      </c>
      <c r="AV56" s="426">
        <f>O43</f>
        <v>4798.0199999999995</v>
      </c>
      <c r="AW56" s="427">
        <f>P43</f>
        <v>2.4149534157000172</v>
      </c>
      <c r="AX56" s="424">
        <f>R43</f>
        <v>8487</v>
      </c>
      <c r="AY56" s="425">
        <f>S43</f>
        <v>8.9442719099991592</v>
      </c>
      <c r="AZ56" s="424">
        <f>U43</f>
        <v>8942.6623597907728</v>
      </c>
      <c r="BA56" s="428">
        <f>V43</f>
        <v>9.057363615335511</v>
      </c>
      <c r="BB56" s="413"/>
      <c r="BC56" s="38" t="s">
        <v>23</v>
      </c>
      <c r="BD56" s="414">
        <f t="shared" si="222"/>
        <v>3</v>
      </c>
      <c r="BE56" s="414">
        <f t="shared" si="223"/>
        <v>0.60000000000002274</v>
      </c>
      <c r="BF56" s="414">
        <f t="shared" si="224"/>
        <v>12.180000000000064</v>
      </c>
      <c r="BG56" s="414">
        <f t="shared" si="225"/>
        <v>8.5399999999999636</v>
      </c>
      <c r="BI56" s="414">
        <f t="shared" si="226"/>
        <v>0.29880478087649404</v>
      </c>
      <c r="BJ56" s="414">
        <f t="shared" si="227"/>
        <v>6.4419153961780412E-2</v>
      </c>
      <c r="BK56" s="414">
        <f t="shared" si="228"/>
        <v>1.1949611490463918</v>
      </c>
      <c r="BL56" s="414">
        <f t="shared" si="229"/>
        <v>0.8531809462915565</v>
      </c>
    </row>
    <row r="57" spans="10:64" ht="15" thickBot="1" x14ac:dyDescent="0.35">
      <c r="M57" s="432" t="s">
        <v>23</v>
      </c>
      <c r="N57" s="430">
        <f>BH39</f>
        <v>1020</v>
      </c>
      <c r="O57" s="431">
        <f>BI39</f>
        <v>3.5355339059327378</v>
      </c>
      <c r="P57" s="430">
        <f>BK39</f>
        <v>5108.16</v>
      </c>
      <c r="Q57" s="431">
        <f>BL39</f>
        <v>17.705953800911125</v>
      </c>
      <c r="R57" s="430">
        <f>BN39</f>
        <v>9612.0819239506163</v>
      </c>
      <c r="S57" s="431">
        <f>BO39</f>
        <v>66.63446304811734</v>
      </c>
      <c r="T57" s="430">
        <f>BQ39</f>
        <v>9987.636823015504</v>
      </c>
      <c r="U57" s="431">
        <f>BR39</f>
        <v>82.460066173691587</v>
      </c>
      <c r="V57" s="430">
        <f>BH40</f>
        <v>943</v>
      </c>
      <c r="W57" s="431">
        <f>BI40</f>
        <v>11.377113869519158</v>
      </c>
      <c r="X57" s="430">
        <f>BK40</f>
        <v>4797.9840000000004</v>
      </c>
      <c r="Y57" s="431">
        <f>BL40</f>
        <v>11.377113869519158</v>
      </c>
      <c r="Z57" s="430">
        <f>BN40</f>
        <v>7726.4556701323163</v>
      </c>
      <c r="AA57" s="431">
        <f>BO40</f>
        <v>36.700496389233244</v>
      </c>
      <c r="AB57" s="430">
        <f>BQ40</f>
        <v>8085.0541318200758</v>
      </c>
      <c r="AC57" s="431">
        <f>BR40</f>
        <v>71.683281765689117</v>
      </c>
      <c r="AD57" s="430">
        <f>BH41</f>
        <v>1026</v>
      </c>
      <c r="AE57" s="431">
        <f>BI41</f>
        <v>43.20083332529569</v>
      </c>
      <c r="AF57" s="430">
        <f>BK41</f>
        <v>4955.58</v>
      </c>
      <c r="AG57" s="431">
        <f>BL41</f>
        <v>43.20083332529569</v>
      </c>
      <c r="AH57" s="430">
        <f>BN41</f>
        <v>11157.274628299801</v>
      </c>
      <c r="AI57" s="431">
        <f>BO41</f>
        <v>193.38026865332299</v>
      </c>
      <c r="AJ57" s="430">
        <f>BQ41</f>
        <v>11609.804234582683</v>
      </c>
      <c r="AK57" s="431">
        <f>BR41</f>
        <v>0</v>
      </c>
      <c r="AL57" s="430">
        <f>BH42</f>
        <v>996</v>
      </c>
      <c r="AM57" s="431">
        <f>BI42</f>
        <v>0</v>
      </c>
      <c r="AN57" s="430">
        <f>BK42</f>
        <v>5322.6240000000007</v>
      </c>
      <c r="AO57" s="431">
        <f>BL42</f>
        <v>0</v>
      </c>
      <c r="AP57" s="430">
        <f>BN42</f>
        <v>12347.206087522221</v>
      </c>
      <c r="AQ57" s="431">
        <f>BO42</f>
        <v>0</v>
      </c>
      <c r="AR57" s="430">
        <f>BQ42</f>
        <v>11382.166538410906</v>
      </c>
      <c r="AS57" s="431">
        <f>BR42</f>
        <v>0</v>
      </c>
      <c r="AT57" s="430">
        <f>BH43</f>
        <v>2220.4</v>
      </c>
      <c r="AU57" s="431">
        <f>BI43</f>
        <v>9.7950703315493381</v>
      </c>
      <c r="AV57" s="430">
        <f>BK43</f>
        <v>4827.1495999999988</v>
      </c>
      <c r="AW57" s="431">
        <f>BL43</f>
        <v>9.7950703315493381</v>
      </c>
      <c r="AX57" s="430">
        <f>BN43</f>
        <v>8590.312562715113</v>
      </c>
      <c r="AY57" s="431">
        <f>BO43</f>
        <v>34.864510193336528</v>
      </c>
      <c r="AZ57" s="430">
        <f>BQ43</f>
        <v>8983.2332976818307</v>
      </c>
      <c r="BA57" s="481">
        <f>BR43</f>
        <v>18.174254379644381</v>
      </c>
      <c r="BB57" s="413"/>
    </row>
    <row r="58" spans="10:64" ht="45.6" customHeight="1" thickBot="1" x14ac:dyDescent="0.35">
      <c r="J58" s="414">
        <f>ABS(N58-N56)</f>
        <v>14.899999999999977</v>
      </c>
      <c r="K58" s="38">
        <f>ABS(N57-N56)</f>
        <v>1.1000000000000227</v>
      </c>
      <c r="M58" s="416"/>
      <c r="N58" s="433">
        <f>DD39</f>
        <v>1004</v>
      </c>
      <c r="O58" s="434">
        <f>DE39</f>
        <v>0</v>
      </c>
      <c r="P58" s="433">
        <f>DG39</f>
        <v>5028.0320000000002</v>
      </c>
      <c r="Q58" s="434">
        <f>DH39</f>
        <v>113.02664190192812</v>
      </c>
      <c r="R58" s="435">
        <f>DJ39</f>
        <v>9312.80204213051</v>
      </c>
      <c r="S58" s="436">
        <f>DK39</f>
        <v>0</v>
      </c>
      <c r="T58" s="435">
        <f>DM39</f>
        <v>9791.4800670960194</v>
      </c>
      <c r="U58" s="436">
        <f>DN39</f>
        <v>0</v>
      </c>
      <c r="V58" s="433">
        <f>DD40</f>
        <v>931.4</v>
      </c>
      <c r="W58" s="434">
        <f>DE40</f>
        <v>10.650352106855424</v>
      </c>
      <c r="X58" s="433">
        <f>DG40</f>
        <v>4738.9631999999992</v>
      </c>
      <c r="Y58" s="434">
        <f>DH40</f>
        <v>54.188991519680215</v>
      </c>
      <c r="Z58" s="435">
        <f>DJ40</f>
        <v>7538.2905348746735</v>
      </c>
      <c r="AA58" s="436">
        <f>DK40</f>
        <v>171.10718663104913</v>
      </c>
      <c r="AB58" s="435">
        <f>DM40</f>
        <v>7888.0672156928586</v>
      </c>
      <c r="AC58" s="436">
        <f>DN40</f>
        <v>179.04656009072994</v>
      </c>
      <c r="AD58" s="433">
        <f>DD41</f>
        <v>1019.2800000000001</v>
      </c>
      <c r="AE58" s="434">
        <f>DE41</f>
        <v>4.4721359549955118E-2</v>
      </c>
      <c r="AF58" s="433">
        <f>DG41</f>
        <v>4923.1224000000002</v>
      </c>
      <c r="AG58" s="434">
        <f>DH41</f>
        <v>0.21600416662655775</v>
      </c>
      <c r="AH58" s="435">
        <f>DJ41</f>
        <v>11010.930068290245</v>
      </c>
      <c r="AI58" s="436">
        <f>DK41</f>
        <v>0.96619038639508037</v>
      </c>
      <c r="AJ58" s="435">
        <f>DM41</f>
        <v>11707.921941613013</v>
      </c>
      <c r="AK58" s="436">
        <f>DN41</f>
        <v>1.0273502378542365</v>
      </c>
      <c r="AL58" s="433">
        <f>DD42</f>
        <v>1000.96</v>
      </c>
      <c r="AM58" s="434">
        <f>DE42</f>
        <v>3.0500819661117418</v>
      </c>
      <c r="AN58" s="433">
        <f>DG42</f>
        <v>5349.1302400000004</v>
      </c>
      <c r="AO58" s="434">
        <f>DH42</f>
        <v>16.299638026901015</v>
      </c>
      <c r="AP58" s="435">
        <f>DJ42</f>
        <v>12470.581114863047</v>
      </c>
      <c r="AQ58" s="436">
        <f>DK42</f>
        <v>75.997943814745142</v>
      </c>
      <c r="AR58" s="435">
        <f>DM42</f>
        <v>13231.286562869693</v>
      </c>
      <c r="AS58" s="436">
        <f>DN42</f>
        <v>80.633818387443512</v>
      </c>
      <c r="AT58" s="433">
        <f>DD43</f>
        <v>2207.0199999999995</v>
      </c>
      <c r="AU58" s="434">
        <f>DE43</f>
        <v>1.3863621460498288</v>
      </c>
      <c r="AV58" s="433">
        <f>DG43</f>
        <v>4798.0614799999994</v>
      </c>
      <c r="AW58" s="434">
        <f>DH43</f>
        <v>3.0139513055121827</v>
      </c>
      <c r="AX58" s="435">
        <f>DJ43</f>
        <v>8487.0697785510602</v>
      </c>
      <c r="AY58" s="436">
        <f>DK43</f>
        <v>10.666968680725084</v>
      </c>
      <c r="AZ58" s="435">
        <f>DM43</f>
        <v>8942.8254256592518</v>
      </c>
      <c r="BA58" s="482">
        <f>DN43</f>
        <v>11.239784898880368</v>
      </c>
      <c r="BD58" s="489" t="s">
        <v>45</v>
      </c>
      <c r="BE58" s="489"/>
      <c r="BF58" s="489"/>
      <c r="BG58" s="489"/>
      <c r="BH58" s="489"/>
    </row>
    <row r="59" spans="10:64" ht="40.799999999999997" customHeight="1" thickBot="1" x14ac:dyDescent="0.35">
      <c r="M59" s="416"/>
      <c r="N59" s="578" t="s">
        <v>14</v>
      </c>
      <c r="O59" s="579"/>
      <c r="P59" s="579"/>
      <c r="Q59" s="579"/>
      <c r="R59" s="579"/>
      <c r="S59" s="579"/>
      <c r="T59" s="579"/>
      <c r="U59" s="580"/>
      <c r="V59" s="578" t="str">
        <f>N59</f>
        <v>Medida con tabla en caballetes y golpeo y registro en cara opuesta</v>
      </c>
      <c r="W59" s="579"/>
      <c r="X59" s="579"/>
      <c r="Y59" s="579"/>
      <c r="Z59" s="579"/>
      <c r="AA59" s="579"/>
      <c r="AB59" s="579"/>
      <c r="AC59" s="580"/>
      <c r="AD59" s="578" t="str">
        <f>N59</f>
        <v>Medida con tabla en caballetes y golpeo y registro en cara opuesta</v>
      </c>
      <c r="AE59" s="579"/>
      <c r="AF59" s="579"/>
      <c r="AG59" s="579"/>
      <c r="AH59" s="579"/>
      <c r="AI59" s="579"/>
      <c r="AJ59" s="579"/>
      <c r="AK59" s="580"/>
      <c r="AL59" s="578" t="str">
        <f>AD59</f>
        <v>Medida con tabla en caballetes y golpeo y registro en cara opuesta</v>
      </c>
      <c r="AM59" s="579"/>
      <c r="AN59" s="579"/>
      <c r="AO59" s="579"/>
      <c r="AP59" s="579"/>
      <c r="AQ59" s="579"/>
      <c r="AR59" s="579"/>
      <c r="AS59" s="580"/>
      <c r="AT59" s="578" t="str">
        <f>AL59</f>
        <v>Medida con tabla en caballetes y golpeo y registro en cara opuesta</v>
      </c>
      <c r="AU59" s="579"/>
      <c r="AV59" s="579"/>
      <c r="AW59" s="579"/>
      <c r="AX59" s="579"/>
      <c r="AY59" s="579"/>
      <c r="AZ59" s="579"/>
      <c r="BA59" s="580"/>
      <c r="BD59" s="38" t="s">
        <v>17</v>
      </c>
      <c r="BE59" s="38" t="s">
        <v>25</v>
      </c>
      <c r="BF59" s="38" t="s">
        <v>26</v>
      </c>
      <c r="BG59" s="38" t="s">
        <v>27</v>
      </c>
    </row>
    <row r="60" spans="10:64" ht="15" thickBot="1" x14ac:dyDescent="0.35">
      <c r="M60" s="416"/>
      <c r="N60" s="565" t="s">
        <v>38</v>
      </c>
      <c r="O60" s="566"/>
      <c r="P60" s="567" t="s">
        <v>39</v>
      </c>
      <c r="Q60" s="566"/>
      <c r="R60" s="567" t="s">
        <v>10</v>
      </c>
      <c r="S60" s="566"/>
      <c r="T60" s="567" t="s">
        <v>11</v>
      </c>
      <c r="U60" s="568"/>
      <c r="V60" s="565" t="s">
        <v>38</v>
      </c>
      <c r="W60" s="566"/>
      <c r="X60" s="567" t="s">
        <v>39</v>
      </c>
      <c r="Y60" s="566"/>
      <c r="Z60" s="567" t="s">
        <v>10</v>
      </c>
      <c r="AA60" s="566"/>
      <c r="AB60" s="567" t="s">
        <v>11</v>
      </c>
      <c r="AC60" s="568"/>
      <c r="AD60" s="565" t="s">
        <v>38</v>
      </c>
      <c r="AE60" s="566"/>
      <c r="AF60" s="567" t="s">
        <v>39</v>
      </c>
      <c r="AG60" s="566"/>
      <c r="AH60" s="567" t="s">
        <v>10</v>
      </c>
      <c r="AI60" s="566"/>
      <c r="AJ60" s="567" t="s">
        <v>11</v>
      </c>
      <c r="AK60" s="568"/>
      <c r="AL60" s="565" t="s">
        <v>38</v>
      </c>
      <c r="AM60" s="566"/>
      <c r="AN60" s="567" t="s">
        <v>39</v>
      </c>
      <c r="AO60" s="566"/>
      <c r="AP60" s="567" t="s">
        <v>10</v>
      </c>
      <c r="AQ60" s="566"/>
      <c r="AR60" s="567" t="s">
        <v>11</v>
      </c>
      <c r="AS60" s="568"/>
      <c r="AT60" s="565" t="s">
        <v>38</v>
      </c>
      <c r="AU60" s="566"/>
      <c r="AV60" s="567" t="s">
        <v>39</v>
      </c>
      <c r="AW60" s="566"/>
      <c r="AX60" s="567" t="s">
        <v>10</v>
      </c>
      <c r="AY60" s="566"/>
      <c r="AZ60" s="567" t="s">
        <v>11</v>
      </c>
      <c r="BA60" s="568"/>
      <c r="BC60" s="38" t="s">
        <v>21</v>
      </c>
      <c r="BD60" s="414">
        <f>ABS(N68-N74)</f>
        <v>20</v>
      </c>
      <c r="BE60" s="414">
        <f t="shared" ref="BE60:BG62" si="230">ABS(O68-O74)</f>
        <v>18.285923547909743</v>
      </c>
      <c r="BF60" s="414">
        <f t="shared" si="230"/>
        <v>100.17999999999938</v>
      </c>
      <c r="BG60" s="414">
        <f t="shared" si="230"/>
        <v>91.593678821193876</v>
      </c>
      <c r="BI60" s="414">
        <f>BD60/N62*100</f>
        <v>1.9821605550049552</v>
      </c>
      <c r="BJ60" s="414">
        <f>BE60/V62*100</f>
        <v>1.9557137484395446</v>
      </c>
      <c r="BK60" s="414">
        <f>BF60/AD62*100</f>
        <v>9.8894373149061572</v>
      </c>
      <c r="BL60" s="414">
        <f>BG60/AL62*100</f>
        <v>9.2332337521364796</v>
      </c>
    </row>
    <row r="61" spans="10:64" ht="15" thickBot="1" x14ac:dyDescent="0.35">
      <c r="M61" s="437" t="s">
        <v>21</v>
      </c>
      <c r="N61" s="412" t="s">
        <v>40</v>
      </c>
      <c r="O61" s="410" t="s">
        <v>41</v>
      </c>
      <c r="P61" s="412" t="s">
        <v>40</v>
      </c>
      <c r="Q61" s="410" t="s">
        <v>41</v>
      </c>
      <c r="R61" s="412" t="s">
        <v>40</v>
      </c>
      <c r="S61" s="410" t="s">
        <v>41</v>
      </c>
      <c r="T61" s="412" t="s">
        <v>40</v>
      </c>
      <c r="U61" s="410" t="s">
        <v>41</v>
      </c>
      <c r="V61" s="412" t="s">
        <v>40</v>
      </c>
      <c r="W61" s="410" t="s">
        <v>41</v>
      </c>
      <c r="X61" s="412" t="s">
        <v>40</v>
      </c>
      <c r="Y61" s="410" t="s">
        <v>41</v>
      </c>
      <c r="Z61" s="412" t="s">
        <v>40</v>
      </c>
      <c r="AA61" s="410" t="s">
        <v>41</v>
      </c>
      <c r="AB61" s="412" t="s">
        <v>40</v>
      </c>
      <c r="AC61" s="410" t="s">
        <v>41</v>
      </c>
      <c r="AD61" s="412" t="s">
        <v>40</v>
      </c>
      <c r="AE61" s="410" t="s">
        <v>41</v>
      </c>
      <c r="AF61" s="412" t="s">
        <v>40</v>
      </c>
      <c r="AG61" s="410" t="s">
        <v>41</v>
      </c>
      <c r="AH61" s="412" t="s">
        <v>40</v>
      </c>
      <c r="AI61" s="410" t="s">
        <v>41</v>
      </c>
      <c r="AJ61" s="412" t="s">
        <v>40</v>
      </c>
      <c r="AK61" s="410" t="s">
        <v>41</v>
      </c>
      <c r="AL61" s="412" t="s">
        <v>40</v>
      </c>
      <c r="AM61" s="410" t="s">
        <v>41</v>
      </c>
      <c r="AN61" s="412" t="s">
        <v>40</v>
      </c>
      <c r="AO61" s="410" t="s">
        <v>41</v>
      </c>
      <c r="AP61" s="412" t="s">
        <v>40</v>
      </c>
      <c r="AQ61" s="410" t="s">
        <v>41</v>
      </c>
      <c r="AR61" s="412" t="s">
        <v>40</v>
      </c>
      <c r="AS61" s="410" t="s">
        <v>41</v>
      </c>
      <c r="AT61" s="412" t="s">
        <v>40</v>
      </c>
      <c r="AU61" s="410" t="s">
        <v>41</v>
      </c>
      <c r="AV61" s="412" t="s">
        <v>40</v>
      </c>
      <c r="AW61" s="410" t="s">
        <v>41</v>
      </c>
      <c r="AX61" s="412" t="s">
        <v>40</v>
      </c>
      <c r="AY61" s="410" t="s">
        <v>41</v>
      </c>
      <c r="AZ61" s="412" t="s">
        <v>40</v>
      </c>
      <c r="BA61" s="411" t="s">
        <v>41</v>
      </c>
      <c r="BC61" s="38" t="s">
        <v>22</v>
      </c>
      <c r="BD61" s="414">
        <f t="shared" ref="BD61:BD62" si="231">ABS(N69-N75)</f>
        <v>4.2000000000000455</v>
      </c>
      <c r="BE61" s="414">
        <f t="shared" si="230"/>
        <v>3.0693287995299308</v>
      </c>
      <c r="BF61" s="414">
        <f t="shared" si="230"/>
        <v>21.033599999999751</v>
      </c>
      <c r="BG61" s="414">
        <f t="shared" si="230"/>
        <v>15.371198628045967</v>
      </c>
      <c r="BI61" s="414">
        <f t="shared" ref="BI61:BI62" si="232">BD61/N63*100</f>
        <v>0.41420118343195717</v>
      </c>
      <c r="BJ61" s="414">
        <f t="shared" ref="BJ61:BJ62" si="233">BE61/V63*100</f>
        <v>0.32548555668397994</v>
      </c>
      <c r="BK61" s="414">
        <f t="shared" ref="BK61:BK62" si="234">BF61/AD63*100</f>
        <v>2.0500584795321393</v>
      </c>
      <c r="BL61" s="414">
        <f t="shared" ref="BL61:BL62" si="235">BG61/AL63*100</f>
        <v>1.5294725003030811</v>
      </c>
    </row>
    <row r="62" spans="10:64" ht="15" thickBot="1" x14ac:dyDescent="0.35">
      <c r="M62" s="429" t="s">
        <v>22</v>
      </c>
      <c r="N62" s="438">
        <f>X39</f>
        <v>1009</v>
      </c>
      <c r="O62" s="439">
        <f>Y39</f>
        <v>9.4538352005945185</v>
      </c>
      <c r="P62" s="439">
        <f>AA39</f>
        <v>5053.0599999999995</v>
      </c>
      <c r="Q62" s="439">
        <f>AB39</f>
        <v>47.356446234910763</v>
      </c>
      <c r="R62" s="440">
        <f>AD39</f>
        <v>9406.2000000000007</v>
      </c>
      <c r="S62" s="441">
        <f>AE39</f>
        <v>176.93982027796909</v>
      </c>
      <c r="T62" s="440">
        <f>AG39</f>
        <v>9889.9421328768403</v>
      </c>
      <c r="U62" s="441">
        <f>AH39</f>
        <v>186.21029507752255</v>
      </c>
      <c r="V62" s="438">
        <f>X40</f>
        <v>935</v>
      </c>
      <c r="W62" s="439">
        <f>Y40</f>
        <v>5.5901699437494745</v>
      </c>
      <c r="X62" s="438">
        <f>AA40</f>
        <v>4757.32</v>
      </c>
      <c r="Y62" s="439">
        <f>AB40</f>
        <v>28.442784673797082</v>
      </c>
      <c r="Z62" s="440">
        <f>AD40</f>
        <v>7540.4</v>
      </c>
      <c r="AA62" s="441">
        <f>AE40</f>
        <v>90.337146290991498</v>
      </c>
      <c r="AB62" s="440">
        <f>AG40</f>
        <v>7948.5580472185393</v>
      </c>
      <c r="AC62" s="441">
        <f>AH40</f>
        <v>95.424010606444767</v>
      </c>
      <c r="AD62" s="438">
        <f>X41</f>
        <v>1013</v>
      </c>
      <c r="AE62" s="439">
        <f>Y41</f>
        <v>1.1180339887498949</v>
      </c>
      <c r="AF62" s="438">
        <f>AA41</f>
        <v>4892.8</v>
      </c>
      <c r="AG62" s="439">
        <f>AB41</f>
        <v>5.3665631459994954</v>
      </c>
      <c r="AH62" s="440">
        <f>AD41</f>
        <v>10875.8</v>
      </c>
      <c r="AI62" s="441">
        <f>AE41</f>
        <v>24.149534156997731</v>
      </c>
      <c r="AJ62" s="440">
        <f>AG41</f>
        <v>11564.10765745513</v>
      </c>
      <c r="AK62" s="441">
        <f>AH41</f>
        <v>25.545163199067581</v>
      </c>
      <c r="AL62" s="438">
        <f>X42</f>
        <v>992</v>
      </c>
      <c r="AM62" s="439">
        <f>Y42</f>
        <v>1.1180339887498949</v>
      </c>
      <c r="AN62" s="438">
        <f>AA42</f>
        <v>5301.24</v>
      </c>
      <c r="AO62" s="439">
        <f>AB42</f>
        <v>5.9479408201491148</v>
      </c>
      <c r="AP62" s="440">
        <f>AD42</f>
        <v>10566.2</v>
      </c>
      <c r="AQ62" s="441">
        <f>AE42</f>
        <v>24.149534156997731</v>
      </c>
      <c r="AR62" s="440">
        <f>AG42</f>
        <v>12995.38617662127</v>
      </c>
      <c r="AS62" s="441">
        <f>AH42</f>
        <v>29.270733563884459</v>
      </c>
      <c r="AT62" s="438">
        <f>X43</f>
        <v>2207.4</v>
      </c>
      <c r="AU62" s="439">
        <f>Y43</f>
        <v>0.82158383625774922</v>
      </c>
      <c r="AV62" s="438">
        <f>AA43</f>
        <v>4798.88</v>
      </c>
      <c r="AW62" s="439">
        <f>AB43</f>
        <v>1.8074844397669265</v>
      </c>
      <c r="AX62" s="440">
        <f>AD43</f>
        <v>8490.2000000000007</v>
      </c>
      <c r="AY62" s="441">
        <f>AE43</f>
        <v>6.5726706900619938</v>
      </c>
      <c r="AZ62" s="440">
        <f>AG43</f>
        <v>8945.9033714958623</v>
      </c>
      <c r="BA62" s="442">
        <f>AH43</f>
        <v>6.6579546110767645</v>
      </c>
      <c r="BC62" s="38" t="s">
        <v>23</v>
      </c>
      <c r="BD62" s="414">
        <f t="shared" si="231"/>
        <v>0</v>
      </c>
      <c r="BE62" s="414">
        <f t="shared" si="230"/>
        <v>0</v>
      </c>
      <c r="BF62" s="414">
        <f t="shared" si="230"/>
        <v>0</v>
      </c>
      <c r="BG62" s="414">
        <f t="shared" si="230"/>
        <v>0</v>
      </c>
      <c r="BI62" s="414">
        <f t="shared" si="232"/>
        <v>0</v>
      </c>
      <c r="BJ62" s="414">
        <f t="shared" si="233"/>
        <v>0</v>
      </c>
      <c r="BK62" s="414">
        <f t="shared" si="234"/>
        <v>0</v>
      </c>
      <c r="BL62" s="414">
        <f t="shared" si="235"/>
        <v>0</v>
      </c>
    </row>
    <row r="63" spans="10:64" ht="15" thickBot="1" x14ac:dyDescent="0.35">
      <c r="M63" s="444" t="s">
        <v>23</v>
      </c>
      <c r="N63" s="430">
        <f>BT39</f>
        <v>1014</v>
      </c>
      <c r="O63" s="431">
        <f>BU39</f>
        <v>4.1833001326703778</v>
      </c>
      <c r="P63" s="430">
        <f>BW39</f>
        <v>5078.1119999999992</v>
      </c>
      <c r="Q63" s="431">
        <f>BX39</f>
        <v>20.949967064413222</v>
      </c>
      <c r="R63" s="430">
        <f>BZ39</f>
        <v>9499.3692438800681</v>
      </c>
      <c r="S63" s="431">
        <f>CA39</f>
        <v>78.428824589776809</v>
      </c>
      <c r="T63" s="430">
        <f>CC39</f>
        <v>9987.636823015504</v>
      </c>
      <c r="U63" s="431">
        <f>CD39</f>
        <v>82.460066173691587</v>
      </c>
      <c r="V63" s="430">
        <f>BT40</f>
        <v>943</v>
      </c>
      <c r="W63" s="431">
        <f>BU40</f>
        <v>4.1833001326703778</v>
      </c>
      <c r="X63" s="430">
        <f>BW40</f>
        <v>5009.9712</v>
      </c>
      <c r="Y63" s="431">
        <f>BX40</f>
        <v>21.284631075026983</v>
      </c>
      <c r="Z63" s="430">
        <f>BZ40</f>
        <v>9102.6538045038978</v>
      </c>
      <c r="AA63" s="431">
        <f>CA40</f>
        <v>68.504665295957238</v>
      </c>
      <c r="AB63" s="430">
        <f>CC40</f>
        <v>9562.901797715771</v>
      </c>
      <c r="AC63" s="431">
        <f>CD40</f>
        <v>71.683281765689117</v>
      </c>
      <c r="AD63" s="430">
        <f>BT41</f>
        <v>1026</v>
      </c>
      <c r="AE63" s="431">
        <f>BU41</f>
        <v>0</v>
      </c>
      <c r="AF63" s="430">
        <f>BW41</f>
        <v>4951.9263999999994</v>
      </c>
      <c r="AG63" s="431">
        <f>BX41</f>
        <v>0</v>
      </c>
      <c r="AH63" s="430">
        <f>BZ41</f>
        <v>8741.0652836249392</v>
      </c>
      <c r="AI63" s="431">
        <f>CA41</f>
        <v>0</v>
      </c>
      <c r="AJ63" s="430">
        <f>CC41</f>
        <v>9175.0175841544497</v>
      </c>
      <c r="AK63" s="431">
        <f>CD41</f>
        <v>0</v>
      </c>
      <c r="AL63" s="430">
        <f>BT42</f>
        <v>1005</v>
      </c>
      <c r="AM63" s="431">
        <f>BU42</f>
        <v>0</v>
      </c>
      <c r="AN63" s="430">
        <f>BW42</f>
        <v>4903.9776000000002</v>
      </c>
      <c r="AO63" s="431">
        <f>BX42</f>
        <v>0</v>
      </c>
      <c r="AP63" s="430">
        <f>BZ42</f>
        <v>8414.5981808356992</v>
      </c>
      <c r="AQ63" s="431">
        <f>CA42</f>
        <v>0</v>
      </c>
      <c r="AR63" s="430">
        <f>CC42</f>
        <v>8823.9779647679225</v>
      </c>
      <c r="AS63" s="431">
        <f>CD42</f>
        <v>0</v>
      </c>
      <c r="AT63" s="430">
        <f>BT43</f>
        <v>2212</v>
      </c>
      <c r="AU63" s="431">
        <f>BU43</f>
        <v>2.2360679774997898</v>
      </c>
      <c r="AV63" s="430">
        <f>BW43</f>
        <v>4856.0288</v>
      </c>
      <c r="AW63" s="431">
        <f>BX43</f>
        <v>4.8612117830844941</v>
      </c>
      <c r="AX63" s="430">
        <f>BZ43</f>
        <v>8088.131078046461</v>
      </c>
      <c r="AY63" s="431">
        <f>CA43</f>
        <v>17.248034905233215</v>
      </c>
      <c r="AZ63" s="430">
        <f>CC43</f>
        <v>8472.9383453813971</v>
      </c>
      <c r="BA63" s="443">
        <f>CD43</f>
        <v>18.174254379644381</v>
      </c>
      <c r="BB63" s="413"/>
      <c r="BI63" s="414"/>
      <c r="BJ63" s="414"/>
      <c r="BK63" s="414"/>
      <c r="BL63" s="414"/>
    </row>
    <row r="64" spans="10:64" ht="49.2" customHeight="1" thickBot="1" x14ac:dyDescent="0.35">
      <c r="J64" s="414">
        <f>ABS(N64-N62)</f>
        <v>5</v>
      </c>
      <c r="K64" s="38">
        <f>ABS(N63-N62)</f>
        <v>5</v>
      </c>
      <c r="M64" s="416"/>
      <c r="N64" s="445">
        <f>DP39</f>
        <v>1004</v>
      </c>
      <c r="O64" s="446">
        <f>DQ39</f>
        <v>0</v>
      </c>
      <c r="P64" s="445">
        <f>DS39</f>
        <v>5028.0320000000002</v>
      </c>
      <c r="Q64" s="446">
        <f>DT39</f>
        <v>0</v>
      </c>
      <c r="R64" s="447">
        <f>DV39</f>
        <v>9312.80204213051</v>
      </c>
      <c r="S64" s="448">
        <f>DW39</f>
        <v>0</v>
      </c>
      <c r="T64" s="447">
        <f>DY39</f>
        <v>9791.4800670960194</v>
      </c>
      <c r="U64" s="448">
        <f>DZ39</f>
        <v>0</v>
      </c>
      <c r="V64" s="445">
        <f>DP40</f>
        <v>930.14</v>
      </c>
      <c r="W64" s="446">
        <f>DQ40</f>
        <v>8.1840087976492093</v>
      </c>
      <c r="X64" s="445">
        <f>DS40</f>
        <v>4732.5523200000007</v>
      </c>
      <c r="Y64" s="446">
        <f>DT40</f>
        <v>41.640236762439088</v>
      </c>
      <c r="Z64" s="447">
        <f>DV40</f>
        <v>7517.5879436232117</v>
      </c>
      <c r="AA64" s="448">
        <f>DW40</f>
        <v>131.50081227090817</v>
      </c>
      <c r="AB64" s="447">
        <f>DY40</f>
        <v>7866.4040242073297</v>
      </c>
      <c r="AC64" s="448">
        <f>DZ40</f>
        <v>137.60244996027828</v>
      </c>
      <c r="AD64" s="445">
        <f>DP41</f>
        <v>1016.2199999999999</v>
      </c>
      <c r="AE64" s="446">
        <f>DQ41</f>
        <v>3.755928646819557</v>
      </c>
      <c r="AF64" s="445">
        <f>DS41</f>
        <v>4908.3425999999999</v>
      </c>
      <c r="AG64" s="446">
        <f>DT41</f>
        <v>18.141135364138471</v>
      </c>
      <c r="AH64" s="447">
        <f>DV41</f>
        <v>10945.036650370186</v>
      </c>
      <c r="AI64" s="448">
        <f>DW41</f>
        <v>80.783982091426864</v>
      </c>
      <c r="AJ64" s="447">
        <f>DY41</f>
        <v>11637.857470338617</v>
      </c>
      <c r="AK64" s="448">
        <f>DZ41</f>
        <v>85.897608157813949</v>
      </c>
      <c r="AL64" s="445">
        <f>DP42</f>
        <v>997.92000000000007</v>
      </c>
      <c r="AM64" s="446">
        <f>DQ42</f>
        <v>2.156849554326874</v>
      </c>
      <c r="AN64" s="445">
        <f>DS42</f>
        <v>5332.8844800000006</v>
      </c>
      <c r="AO64" s="446">
        <f>DT42</f>
        <v>11.526204018322717</v>
      </c>
      <c r="AP64" s="447">
        <f>DV42</f>
        <v>12394.90197790431</v>
      </c>
      <c r="AQ64" s="448">
        <f>DW42</f>
        <v>53.581575616018434</v>
      </c>
      <c r="AR64" s="447">
        <f>DY42</f>
        <v>13150.99099855647</v>
      </c>
      <c r="AS64" s="448">
        <f>DZ42</f>
        <v>56.850051728595922</v>
      </c>
      <c r="AT64" s="445">
        <f>DP43</f>
        <v>2210.06</v>
      </c>
      <c r="AU64" s="446">
        <f>DQ43</f>
        <v>3.3411076007814633</v>
      </c>
      <c r="AV64" s="445">
        <f>DS43</f>
        <v>4804.6704399999999</v>
      </c>
      <c r="AW64" s="446">
        <f>DT43</f>
        <v>7.2635679240986875</v>
      </c>
      <c r="AX64" s="447">
        <f>DV43</f>
        <v>8510.4793241539537</v>
      </c>
      <c r="AY64" s="448">
        <f>DW43</f>
        <v>25.724665374424035</v>
      </c>
      <c r="AZ64" s="447">
        <f>DY43</f>
        <v>8967.492063861022</v>
      </c>
      <c r="BA64" s="483">
        <f>DZ43</f>
        <v>27.10607990502978</v>
      </c>
      <c r="BD64" s="489" t="s">
        <v>46</v>
      </c>
      <c r="BE64" s="489"/>
      <c r="BF64" s="489"/>
      <c r="BG64" s="489"/>
      <c r="BH64" s="489"/>
    </row>
    <row r="65" spans="10:64" ht="42.6" customHeight="1" thickBot="1" x14ac:dyDescent="0.35">
      <c r="M65" s="416"/>
      <c r="N65" s="581" t="str">
        <f>AJ36</f>
        <v>Medida con tabla en soportes elásticos y golpeo y registro en misma cara</v>
      </c>
      <c r="O65" s="582"/>
      <c r="P65" s="582"/>
      <c r="Q65" s="582"/>
      <c r="R65" s="582"/>
      <c r="S65" s="582"/>
      <c r="T65" s="582"/>
      <c r="U65" s="583"/>
      <c r="V65" s="581" t="str">
        <f>N65</f>
        <v>Medida con tabla en soportes elásticos y golpeo y registro en misma cara</v>
      </c>
      <c r="W65" s="582"/>
      <c r="X65" s="582"/>
      <c r="Y65" s="582"/>
      <c r="Z65" s="582"/>
      <c r="AA65" s="582"/>
      <c r="AB65" s="582"/>
      <c r="AC65" s="583"/>
      <c r="AD65" s="581" t="str">
        <f>N65</f>
        <v>Medida con tabla en soportes elásticos y golpeo y registro en misma cara</v>
      </c>
      <c r="AE65" s="582"/>
      <c r="AF65" s="582"/>
      <c r="AG65" s="582"/>
      <c r="AH65" s="582"/>
      <c r="AI65" s="582"/>
      <c r="AJ65" s="582"/>
      <c r="AK65" s="583"/>
      <c r="AL65" s="581" t="str">
        <f>AD65</f>
        <v>Medida con tabla en soportes elásticos y golpeo y registro en misma cara</v>
      </c>
      <c r="AM65" s="582"/>
      <c r="AN65" s="582"/>
      <c r="AO65" s="582"/>
      <c r="AP65" s="582"/>
      <c r="AQ65" s="582"/>
      <c r="AR65" s="582"/>
      <c r="AS65" s="583"/>
      <c r="AT65" s="581" t="str">
        <f>AL65</f>
        <v>Medida con tabla en soportes elásticos y golpeo y registro en misma cara</v>
      </c>
      <c r="AU65" s="582"/>
      <c r="AV65" s="582"/>
      <c r="AW65" s="582"/>
      <c r="AX65" s="582"/>
      <c r="AY65" s="582"/>
      <c r="AZ65" s="582"/>
      <c r="BA65" s="583"/>
      <c r="BD65" s="38" t="s">
        <v>17</v>
      </c>
      <c r="BE65" s="38" t="s">
        <v>25</v>
      </c>
      <c r="BF65" s="38" t="s">
        <v>26</v>
      </c>
      <c r="BG65" s="38" t="s">
        <v>27</v>
      </c>
    </row>
    <row r="66" spans="10:64" ht="15" thickBot="1" x14ac:dyDescent="0.35">
      <c r="M66" s="416"/>
      <c r="N66" s="565" t="s">
        <v>38</v>
      </c>
      <c r="O66" s="566"/>
      <c r="P66" s="567" t="s">
        <v>39</v>
      </c>
      <c r="Q66" s="566"/>
      <c r="R66" s="567" t="s">
        <v>10</v>
      </c>
      <c r="S66" s="566"/>
      <c r="T66" s="567" t="s">
        <v>11</v>
      </c>
      <c r="U66" s="568"/>
      <c r="V66" s="565" t="s">
        <v>38</v>
      </c>
      <c r="W66" s="566"/>
      <c r="X66" s="567" t="s">
        <v>39</v>
      </c>
      <c r="Y66" s="566"/>
      <c r="Z66" s="567" t="s">
        <v>10</v>
      </c>
      <c r="AA66" s="566"/>
      <c r="AB66" s="567" t="s">
        <v>11</v>
      </c>
      <c r="AC66" s="568"/>
      <c r="AD66" s="565" t="s">
        <v>38</v>
      </c>
      <c r="AE66" s="566"/>
      <c r="AF66" s="567" t="s">
        <v>39</v>
      </c>
      <c r="AG66" s="566"/>
      <c r="AH66" s="567" t="s">
        <v>10</v>
      </c>
      <c r="AI66" s="566"/>
      <c r="AJ66" s="567" t="s">
        <v>11</v>
      </c>
      <c r="AK66" s="568"/>
      <c r="AL66" s="565" t="s">
        <v>38</v>
      </c>
      <c r="AM66" s="566"/>
      <c r="AN66" s="567" t="s">
        <v>39</v>
      </c>
      <c r="AO66" s="566"/>
      <c r="AP66" s="567" t="s">
        <v>10</v>
      </c>
      <c r="AQ66" s="566"/>
      <c r="AR66" s="567" t="s">
        <v>11</v>
      </c>
      <c r="AS66" s="568"/>
      <c r="AT66" s="565" t="s">
        <v>38</v>
      </c>
      <c r="AU66" s="566"/>
      <c r="AV66" s="567" t="s">
        <v>39</v>
      </c>
      <c r="AW66" s="566"/>
      <c r="AX66" s="567" t="s">
        <v>10</v>
      </c>
      <c r="AY66" s="566"/>
      <c r="AZ66" s="567" t="s">
        <v>11</v>
      </c>
      <c r="BA66" s="568"/>
      <c r="BB66" s="413"/>
      <c r="BC66" s="38" t="s">
        <v>21</v>
      </c>
      <c r="BD66" s="414">
        <f>ABS(N56-N62)</f>
        <v>9.8999999999999773</v>
      </c>
      <c r="BE66" s="414">
        <f>ABS(V56-V62)</f>
        <v>0.5</v>
      </c>
      <c r="BF66" s="414">
        <f>ABS(AD56-AD62)</f>
        <v>7</v>
      </c>
      <c r="BG66" s="414">
        <f>ABS(AL56-AL62)</f>
        <v>10.5</v>
      </c>
      <c r="BI66" s="414">
        <f>BD66/N68*100</f>
        <v>0.97058823529411542</v>
      </c>
      <c r="BJ66" s="414">
        <f>BE66/V68*100</f>
        <v>5.3763440860215055E-2</v>
      </c>
      <c r="BK66" s="414">
        <f>BF66/AL68*100</f>
        <v>0.70528967254408059</v>
      </c>
      <c r="BL66" s="414">
        <f>BG66/AL68*100</f>
        <v>1.0579345088161209</v>
      </c>
    </row>
    <row r="67" spans="10:64" ht="15" thickBot="1" x14ac:dyDescent="0.35">
      <c r="M67" s="449" t="s">
        <v>21</v>
      </c>
      <c r="N67" s="412" t="s">
        <v>40</v>
      </c>
      <c r="O67" s="410" t="s">
        <v>41</v>
      </c>
      <c r="P67" s="412" t="s">
        <v>40</v>
      </c>
      <c r="Q67" s="410" t="s">
        <v>41</v>
      </c>
      <c r="R67" s="412" t="s">
        <v>40</v>
      </c>
      <c r="S67" s="410" t="s">
        <v>41</v>
      </c>
      <c r="T67" s="412" t="s">
        <v>40</v>
      </c>
      <c r="U67" s="410" t="s">
        <v>41</v>
      </c>
      <c r="V67" s="412" t="s">
        <v>40</v>
      </c>
      <c r="W67" s="410" t="s">
        <v>41</v>
      </c>
      <c r="X67" s="412" t="s">
        <v>40</v>
      </c>
      <c r="Y67" s="410" t="s">
        <v>41</v>
      </c>
      <c r="Z67" s="412" t="s">
        <v>40</v>
      </c>
      <c r="AA67" s="410" t="s">
        <v>41</v>
      </c>
      <c r="AB67" s="412" t="s">
        <v>40</v>
      </c>
      <c r="AC67" s="410" t="s">
        <v>41</v>
      </c>
      <c r="AD67" s="412" t="s">
        <v>40</v>
      </c>
      <c r="AE67" s="410" t="s">
        <v>41</v>
      </c>
      <c r="AF67" s="412" t="s">
        <v>40</v>
      </c>
      <c r="AG67" s="410" t="s">
        <v>41</v>
      </c>
      <c r="AH67" s="412" t="s">
        <v>40</v>
      </c>
      <c r="AI67" s="410" t="s">
        <v>41</v>
      </c>
      <c r="AJ67" s="412" t="s">
        <v>40</v>
      </c>
      <c r="AK67" s="410" t="s">
        <v>41</v>
      </c>
      <c r="AL67" s="412" t="s">
        <v>40</v>
      </c>
      <c r="AM67" s="410" t="s">
        <v>41</v>
      </c>
      <c r="AN67" s="412" t="s">
        <v>40</v>
      </c>
      <c r="AO67" s="410" t="s">
        <v>41</v>
      </c>
      <c r="AP67" s="412" t="s">
        <v>40</v>
      </c>
      <c r="AQ67" s="410" t="s">
        <v>41</v>
      </c>
      <c r="AR67" s="412" t="s">
        <v>40</v>
      </c>
      <c r="AS67" s="410" t="s">
        <v>41</v>
      </c>
      <c r="AT67" s="412" t="s">
        <v>40</v>
      </c>
      <c r="AU67" s="410" t="s">
        <v>41</v>
      </c>
      <c r="AV67" s="412" t="s">
        <v>40</v>
      </c>
      <c r="AW67" s="410" t="s">
        <v>41</v>
      </c>
      <c r="AX67" s="412" t="s">
        <v>40</v>
      </c>
      <c r="AY67" s="410" t="s">
        <v>41</v>
      </c>
      <c r="AZ67" s="412" t="s">
        <v>40</v>
      </c>
      <c r="BA67" s="411" t="s">
        <v>41</v>
      </c>
      <c r="BC67" s="38" t="s">
        <v>22</v>
      </c>
      <c r="BD67" s="414">
        <f t="shared" ref="BD67:BD68" si="236">ABS(N57-N63)</f>
        <v>6</v>
      </c>
      <c r="BE67" s="414">
        <f t="shared" ref="BE67:BE68" si="237">ABS(V57-V63)</f>
        <v>0</v>
      </c>
      <c r="BF67" s="414">
        <f t="shared" ref="BF67:BF68" si="238">ABS(AD57-AD63)</f>
        <v>0</v>
      </c>
      <c r="BG67" s="414">
        <f t="shared" ref="BG67:BG68" si="239">ABS(AL57-AL63)</f>
        <v>9</v>
      </c>
      <c r="BI67" s="414">
        <f t="shared" ref="BI67:BI68" si="240">BD67/N69*100</f>
        <v>0.58881256133464177</v>
      </c>
      <c r="BJ67" s="414">
        <f t="shared" ref="BJ67:BJ68" si="241">BE67/V69*100</f>
        <v>0</v>
      </c>
      <c r="BK67" s="414">
        <f t="shared" ref="BK67:BK68" si="242">BF67/AL69*100</f>
        <v>0</v>
      </c>
      <c r="BL67" s="414">
        <f t="shared" ref="BL67:BL68" si="243">BG67/AL69*100</f>
        <v>0.90072057646116888</v>
      </c>
    </row>
    <row r="68" spans="10:64" ht="15" thickBot="1" x14ac:dyDescent="0.35">
      <c r="M68" s="455" t="s">
        <v>22</v>
      </c>
      <c r="N68" s="450">
        <f>AJ39</f>
        <v>1020</v>
      </c>
      <c r="O68" s="451">
        <f>AK39</f>
        <v>18.285923547909743</v>
      </c>
      <c r="P68" s="451">
        <f>AM39</f>
        <v>5108.1799999999994</v>
      </c>
      <c r="Q68" s="451">
        <f>AN39</f>
        <v>91.593678821193876</v>
      </c>
      <c r="R68" s="452">
        <f>AP39</f>
        <v>9614.6</v>
      </c>
      <c r="S68" s="453">
        <f>AQ39</f>
        <v>343.4338364226798</v>
      </c>
      <c r="T68" s="452">
        <f>AS39</f>
        <v>10108.644190890467</v>
      </c>
      <c r="U68" s="453">
        <f>AT39</f>
        <v>361.19205844332396</v>
      </c>
      <c r="V68" s="450">
        <f>AJ40</f>
        <v>930</v>
      </c>
      <c r="W68" s="451">
        <f>AK40</f>
        <v>0</v>
      </c>
      <c r="X68" s="450">
        <f>AM40</f>
        <v>4731.8</v>
      </c>
      <c r="Y68" s="451">
        <f>AN40</f>
        <v>0</v>
      </c>
      <c r="Z68" s="452">
        <f>AP40</f>
        <v>7515</v>
      </c>
      <c r="AA68" s="453">
        <f>AQ40</f>
        <v>0</v>
      </c>
      <c r="AB68" s="452">
        <f>AS40</f>
        <v>7863.5491621839483</v>
      </c>
      <c r="AC68" s="453">
        <f>AT40</f>
        <v>1.0168459891700831E-12</v>
      </c>
      <c r="AD68" s="450">
        <f>AJ41</f>
        <v>1005.6</v>
      </c>
      <c r="AE68" s="451">
        <f>AK41</f>
        <v>0.89442719099991597</v>
      </c>
      <c r="AF68" s="450">
        <f>AM41</f>
        <v>4857.0599999999995</v>
      </c>
      <c r="AG68" s="451">
        <f>AN41</f>
        <v>4.3379718763495108</v>
      </c>
      <c r="AH68" s="452">
        <f>AP41</f>
        <v>10698.4</v>
      </c>
      <c r="AI68" s="453">
        <f>AQ41</f>
        <v>19.230184606498188</v>
      </c>
      <c r="AJ68" s="452">
        <f>AS41</f>
        <v>11395.76845421681</v>
      </c>
      <c r="AK68" s="453">
        <f>AT41</f>
        <v>20.25973978993914</v>
      </c>
      <c r="AL68" s="450">
        <f>AJ42</f>
        <v>992.5</v>
      </c>
      <c r="AM68" s="451">
        <f>AK42</f>
        <v>0</v>
      </c>
      <c r="AN68" s="450">
        <f>AM42</f>
        <v>5303.9</v>
      </c>
      <c r="AO68" s="451">
        <f>AN42</f>
        <v>0</v>
      </c>
      <c r="AP68" s="452">
        <f>AP42</f>
        <v>10577</v>
      </c>
      <c r="AQ68" s="453">
        <f>AQ42</f>
        <v>0</v>
      </c>
      <c r="AR68" s="452">
        <f>AS42</f>
        <v>13008.476446621296</v>
      </c>
      <c r="AS68" s="453">
        <f>AT42</f>
        <v>0</v>
      </c>
      <c r="AT68" s="450">
        <f>AJ43</f>
        <v>2206.8000000000002</v>
      </c>
      <c r="AU68" s="451">
        <f>AK43</f>
        <v>1.565247584249853</v>
      </c>
      <c r="AV68" s="450">
        <f>AM43</f>
        <v>4797.58</v>
      </c>
      <c r="AW68" s="451">
        <f>AN43</f>
        <v>3.3988233257998433</v>
      </c>
      <c r="AX68" s="452">
        <f>AP43</f>
        <v>8485.6</v>
      </c>
      <c r="AY68" s="453">
        <f>AQ43</f>
        <v>12.074767078498866</v>
      </c>
      <c r="AZ68" s="452">
        <f>AS43</f>
        <v>8941.0434145001436</v>
      </c>
      <c r="BA68" s="454">
        <f>AT43</f>
        <v>12.677435337036364</v>
      </c>
      <c r="BB68" s="413"/>
      <c r="BC68" s="38" t="s">
        <v>23</v>
      </c>
      <c r="BD68" s="414">
        <f t="shared" si="236"/>
        <v>0</v>
      </c>
      <c r="BE68" s="414">
        <f t="shared" si="237"/>
        <v>1.2599999999999909</v>
      </c>
      <c r="BF68" s="414">
        <f t="shared" si="238"/>
        <v>3.0600000000001728</v>
      </c>
      <c r="BG68" s="414">
        <f t="shared" si="239"/>
        <v>3.0399999999999636</v>
      </c>
      <c r="BI68" s="414">
        <f t="shared" si="240"/>
        <v>0</v>
      </c>
      <c r="BJ68" s="414">
        <f t="shared" si="241"/>
        <v>0.13536742587021819</v>
      </c>
      <c r="BK68" s="414">
        <f t="shared" si="242"/>
        <v>0.30833719594528253</v>
      </c>
      <c r="BL68" s="414">
        <f t="shared" si="243"/>
        <v>0.3063219201547695</v>
      </c>
    </row>
    <row r="69" spans="10:64" ht="15" thickBot="1" x14ac:dyDescent="0.35">
      <c r="M69" s="458" t="s">
        <v>23</v>
      </c>
      <c r="N69" s="456">
        <f>CF39</f>
        <v>1019</v>
      </c>
      <c r="O69" s="457">
        <f>CG39</f>
        <v>11.937336386313323</v>
      </c>
      <c r="P69" s="456">
        <f>CI39</f>
        <v>5103.152</v>
      </c>
      <c r="Q69" s="457">
        <f>CJ39</f>
        <v>59.78218062265703</v>
      </c>
      <c r="R69" s="456">
        <f>CL39</f>
        <v>9594.2049537918847</v>
      </c>
      <c r="S69" s="457">
        <f>CM39</f>
        <v>224.92755353649974</v>
      </c>
      <c r="T69" s="456">
        <f>CO39</f>
        <v>10087.347088416787</v>
      </c>
      <c r="U69" s="457">
        <f>CP39</f>
        <v>236.48882978827561</v>
      </c>
      <c r="V69" s="456">
        <f>CF40</f>
        <v>937</v>
      </c>
      <c r="W69" s="457">
        <f>CG40</f>
        <v>0</v>
      </c>
      <c r="X69" s="456">
        <f>CI40</f>
        <v>4767.4560000000001</v>
      </c>
      <c r="Y69" s="457">
        <f>CJ40</f>
        <v>0</v>
      </c>
      <c r="Z69" s="456">
        <f>CL40</f>
        <v>7628.4123396270788</v>
      </c>
      <c r="AA69" s="457">
        <f>CM40</f>
        <v>0</v>
      </c>
      <c r="AB69" s="456">
        <f>CO40</f>
        <v>7982.3706721857761</v>
      </c>
      <c r="AC69" s="457">
        <f>CP40</f>
        <v>1.0168459891700831E-12</v>
      </c>
      <c r="AD69" s="456">
        <f>CF41</f>
        <v>1013</v>
      </c>
      <c r="AE69" s="457">
        <f>CG41</f>
        <v>2.7386127875258306</v>
      </c>
      <c r="AF69" s="456">
        <f>CI41</f>
        <v>4892.79</v>
      </c>
      <c r="AG69" s="457">
        <f>CJ41</f>
        <v>13.227499763749563</v>
      </c>
      <c r="AH69" s="456">
        <f>CL41</f>
        <v>10875.730276892249</v>
      </c>
      <c r="AI69" s="457">
        <f>CM41</f>
        <v>58.775002675185725</v>
      </c>
      <c r="AJ69" s="456">
        <f>CO41</f>
        <v>11564.164003419528</v>
      </c>
      <c r="AK69" s="457">
        <f>CP41</f>
        <v>62.495460344525753</v>
      </c>
      <c r="AL69" s="456">
        <f>CF42</f>
        <v>999.2</v>
      </c>
      <c r="AM69" s="457">
        <f>CG42</f>
        <v>1.7888543819998319</v>
      </c>
      <c r="AN69" s="456">
        <f>CI42</f>
        <v>5339.7248</v>
      </c>
      <c r="AO69" s="457">
        <f>CJ42</f>
        <v>9.5596378174067862</v>
      </c>
      <c r="AP69" s="456">
        <f>CL42</f>
        <v>12426.704880608446</v>
      </c>
      <c r="AQ69" s="457">
        <f>CM42</f>
        <v>44.441176367496404</v>
      </c>
      <c r="AR69" s="456">
        <f>CO42</f>
        <v>13184.73387832556</v>
      </c>
      <c r="AS69" s="457">
        <f>CP42</f>
        <v>47.152088125913224</v>
      </c>
      <c r="AT69" s="456">
        <f>CF43</f>
        <v>2212</v>
      </c>
      <c r="AU69" s="457">
        <f>CG43</f>
        <v>4.1833001326703778</v>
      </c>
      <c r="AV69" s="456">
        <f>CI43</f>
        <v>4808.8879999999999</v>
      </c>
      <c r="AW69" s="457">
        <f>CJ43</f>
        <v>9.0944944884253101</v>
      </c>
      <c r="AX69" s="456">
        <f>CL43</f>
        <v>8525.4357570786524</v>
      </c>
      <c r="AY69" s="457">
        <f>CM43</f>
        <v>32.236888717651254</v>
      </c>
      <c r="AZ69" s="456">
        <f>CO43</f>
        <v>8983.2516572337736</v>
      </c>
      <c r="BA69" s="484">
        <f>CP43</f>
        <v>33.968009641789216</v>
      </c>
      <c r="BB69" s="413"/>
    </row>
    <row r="70" spans="10:64" ht="43.8" customHeight="1" thickBot="1" x14ac:dyDescent="0.35">
      <c r="J70" s="414">
        <f>ABS(N70-N68)</f>
        <v>19</v>
      </c>
      <c r="K70" s="38">
        <f>ABS(N69-N68)</f>
        <v>1</v>
      </c>
      <c r="M70" s="416"/>
      <c r="N70" s="459">
        <f>EB39</f>
        <v>1001</v>
      </c>
      <c r="O70" s="460">
        <f>EC39</f>
        <v>0</v>
      </c>
      <c r="P70" s="461">
        <f>EE39</f>
        <v>5013.0079999999998</v>
      </c>
      <c r="Q70" s="462">
        <f>EF39</f>
        <v>0</v>
      </c>
      <c r="R70" s="463">
        <f>EH39</f>
        <v>9257.2309953580225</v>
      </c>
      <c r="S70" s="464">
        <f>EI39</f>
        <v>0</v>
      </c>
      <c r="T70" s="463">
        <f>EK39</f>
        <v>9733.0526685194254</v>
      </c>
      <c r="U70" s="464">
        <f>EL39</f>
        <v>0</v>
      </c>
      <c r="V70" s="459">
        <f>EB40</f>
        <v>930.8</v>
      </c>
      <c r="W70" s="460">
        <f>EC40</f>
        <v>0</v>
      </c>
      <c r="X70" s="461">
        <f>EE40</f>
        <v>4735.9103999999998</v>
      </c>
      <c r="Y70" s="462">
        <f>EF40</f>
        <v>0</v>
      </c>
      <c r="Z70" s="463">
        <f>EH40</f>
        <v>7527.7940249470339</v>
      </c>
      <c r="AA70" s="464">
        <f>EI40</f>
        <v>0</v>
      </c>
      <c r="AB70" s="463">
        <f>EK40</f>
        <v>7877.0836677045763</v>
      </c>
      <c r="AC70" s="464">
        <f>EL40</f>
        <v>0</v>
      </c>
      <c r="AD70" s="459">
        <f>EB41</f>
        <v>1007.1</v>
      </c>
      <c r="AE70" s="460">
        <f>EC41</f>
        <v>0</v>
      </c>
      <c r="AF70" s="461">
        <f>EE41</f>
        <v>4864.2930000000006</v>
      </c>
      <c r="AG70" s="462">
        <f>EF41</f>
        <v>0</v>
      </c>
      <c r="AH70" s="463">
        <f>EH41</f>
        <v>10749.349664908401</v>
      </c>
      <c r="AI70" s="464">
        <f>EI41</f>
        <v>0</v>
      </c>
      <c r="AJ70" s="463">
        <f>EK41</f>
        <v>11429.783498697101</v>
      </c>
      <c r="AK70" s="464">
        <f>EL41</f>
        <v>0</v>
      </c>
      <c r="AL70" s="461">
        <f>EB42</f>
        <v>992.42000000000007</v>
      </c>
      <c r="AM70" s="462">
        <f>EC42</f>
        <v>1.3863621460498798</v>
      </c>
      <c r="AN70" s="461">
        <f>EE42</f>
        <v>5303.4924800000008</v>
      </c>
      <c r="AO70" s="462">
        <f>EF42</f>
        <v>7.4087193084903706</v>
      </c>
      <c r="AP70" s="463">
        <f>EH42</f>
        <v>12258.623705979855</v>
      </c>
      <c r="AQ70" s="464">
        <f>EI42</f>
        <v>34.281435843794824</v>
      </c>
      <c r="AR70" s="463">
        <f>EK42</f>
        <v>13006.399752044625</v>
      </c>
      <c r="AS70" s="464">
        <f>EL42</f>
        <v>36.372603430266409</v>
      </c>
      <c r="AT70" s="461">
        <f>EB43</f>
        <v>2211.2799999999997</v>
      </c>
      <c r="AU70" s="462">
        <f>EC43</f>
        <v>2.7280029325497028</v>
      </c>
      <c r="AV70" s="461">
        <f>EE43</f>
        <v>4807.3227199999992</v>
      </c>
      <c r="AW70" s="462">
        <f>EF43</f>
        <v>5.9306783753628798</v>
      </c>
      <c r="AX70" s="463">
        <f>EH43</f>
        <v>8519.8726438271842</v>
      </c>
      <c r="AY70" s="464">
        <f>EI43</f>
        <v>21.004101323727085</v>
      </c>
      <c r="AZ70" s="463">
        <f>EK43</f>
        <v>8977.3898048007031</v>
      </c>
      <c r="BA70" s="485">
        <f>EL43</f>
        <v>22.132021564810557</v>
      </c>
      <c r="BD70" s="489" t="s">
        <v>43</v>
      </c>
      <c r="BE70" s="489"/>
      <c r="BF70" s="489"/>
      <c r="BG70" s="489"/>
      <c r="BH70" s="489"/>
    </row>
    <row r="71" spans="10:64" ht="40.799999999999997" customHeight="1" thickBot="1" x14ac:dyDescent="0.35">
      <c r="M71" s="416"/>
      <c r="N71" s="584" t="str">
        <f>AV36</f>
        <v>Medida con tabla en soportes elásticos y golpeo y registro en cara opuesta</v>
      </c>
      <c r="O71" s="585"/>
      <c r="P71" s="585"/>
      <c r="Q71" s="585"/>
      <c r="R71" s="585"/>
      <c r="S71" s="585"/>
      <c r="T71" s="585"/>
      <c r="U71" s="586"/>
      <c r="V71" s="584" t="str">
        <f>N71</f>
        <v>Medida con tabla en soportes elásticos y golpeo y registro en cara opuesta</v>
      </c>
      <c r="W71" s="585"/>
      <c r="X71" s="585"/>
      <c r="Y71" s="585"/>
      <c r="Z71" s="585"/>
      <c r="AA71" s="585"/>
      <c r="AB71" s="585"/>
      <c r="AC71" s="586"/>
      <c r="AD71" s="584" t="str">
        <f>N71</f>
        <v>Medida con tabla en soportes elásticos y golpeo y registro en cara opuesta</v>
      </c>
      <c r="AE71" s="585"/>
      <c r="AF71" s="585"/>
      <c r="AG71" s="585"/>
      <c r="AH71" s="585"/>
      <c r="AI71" s="585"/>
      <c r="AJ71" s="585"/>
      <c r="AK71" s="586"/>
      <c r="AL71" s="584" t="str">
        <f>AD71</f>
        <v>Medida con tabla en soportes elásticos y golpeo y registro en cara opuesta</v>
      </c>
      <c r="AM71" s="585"/>
      <c r="AN71" s="585"/>
      <c r="AO71" s="585"/>
      <c r="AP71" s="585"/>
      <c r="AQ71" s="585"/>
      <c r="AR71" s="585"/>
      <c r="AS71" s="586"/>
      <c r="AT71" s="584" t="str">
        <f>AL71</f>
        <v>Medida con tabla en soportes elásticos y golpeo y registro en cara opuesta</v>
      </c>
      <c r="AU71" s="585"/>
      <c r="AV71" s="585"/>
      <c r="AW71" s="585"/>
      <c r="AX71" s="585"/>
      <c r="AY71" s="585"/>
      <c r="AZ71" s="585"/>
      <c r="BA71" s="586"/>
      <c r="BD71" s="38" t="s">
        <v>17</v>
      </c>
      <c r="BE71" s="38" t="s">
        <v>25</v>
      </c>
      <c r="BF71" s="38" t="s">
        <v>26</v>
      </c>
      <c r="BG71" s="38" t="s">
        <v>27</v>
      </c>
    </row>
    <row r="72" spans="10:64" ht="15" thickBot="1" x14ac:dyDescent="0.35">
      <c r="M72" s="416"/>
      <c r="N72" s="565" t="s">
        <v>38</v>
      </c>
      <c r="O72" s="566"/>
      <c r="P72" s="567" t="s">
        <v>39</v>
      </c>
      <c r="Q72" s="566"/>
      <c r="R72" s="567" t="s">
        <v>10</v>
      </c>
      <c r="S72" s="566"/>
      <c r="T72" s="567" t="s">
        <v>11</v>
      </c>
      <c r="U72" s="568"/>
      <c r="V72" s="565" t="s">
        <v>38</v>
      </c>
      <c r="W72" s="566"/>
      <c r="X72" s="567" t="s">
        <v>39</v>
      </c>
      <c r="Y72" s="566"/>
      <c r="Z72" s="567" t="s">
        <v>10</v>
      </c>
      <c r="AA72" s="566"/>
      <c r="AB72" s="567" t="s">
        <v>11</v>
      </c>
      <c r="AC72" s="568"/>
      <c r="AD72" s="565" t="s">
        <v>38</v>
      </c>
      <c r="AE72" s="566"/>
      <c r="AF72" s="567" t="s">
        <v>39</v>
      </c>
      <c r="AG72" s="566"/>
      <c r="AH72" s="567" t="s">
        <v>10</v>
      </c>
      <c r="AI72" s="566"/>
      <c r="AJ72" s="567" t="s">
        <v>11</v>
      </c>
      <c r="AK72" s="568"/>
      <c r="AL72" s="565" t="s">
        <v>38</v>
      </c>
      <c r="AM72" s="566"/>
      <c r="AN72" s="567" t="s">
        <v>39</v>
      </c>
      <c r="AO72" s="566"/>
      <c r="AP72" s="567" t="s">
        <v>10</v>
      </c>
      <c r="AQ72" s="566"/>
      <c r="AR72" s="567" t="s">
        <v>11</v>
      </c>
      <c r="AS72" s="568"/>
      <c r="AT72" s="565" t="s">
        <v>38</v>
      </c>
      <c r="AU72" s="566"/>
      <c r="AV72" s="567" t="s">
        <v>39</v>
      </c>
      <c r="AW72" s="566"/>
      <c r="AX72" s="567" t="s">
        <v>10</v>
      </c>
      <c r="AY72" s="566"/>
      <c r="AZ72" s="567" t="s">
        <v>11</v>
      </c>
      <c r="BA72" s="568"/>
      <c r="BB72" s="413"/>
      <c r="BC72" s="38" t="s">
        <v>21</v>
      </c>
      <c r="BD72" s="414">
        <f>ABS(N68-N74)</f>
        <v>20</v>
      </c>
      <c r="BE72" s="414">
        <f>ABS(V68-V74)</f>
        <v>0</v>
      </c>
      <c r="BF72" s="414">
        <f>ABS(AD68-AD74)</f>
        <v>1.8999999999999773</v>
      </c>
      <c r="BG72" s="414">
        <f>ABS(AL68-AL74)</f>
        <v>0</v>
      </c>
      <c r="BI72" s="414">
        <f>BD72/N68*100</f>
        <v>1.9607843137254901</v>
      </c>
      <c r="BJ72" s="414">
        <f>BE72/V68*100</f>
        <v>0</v>
      </c>
      <c r="BK72" s="414">
        <f>BF72/AD68*100</f>
        <v>0.18894192521877259</v>
      </c>
      <c r="BL72" s="414">
        <f>BG72/AL68*100</f>
        <v>0</v>
      </c>
    </row>
    <row r="73" spans="10:64" ht="15" thickBot="1" x14ac:dyDescent="0.35">
      <c r="M73" s="465" t="s">
        <v>21</v>
      </c>
      <c r="N73" s="412" t="s">
        <v>40</v>
      </c>
      <c r="O73" s="410" t="s">
        <v>41</v>
      </c>
      <c r="P73" s="412" t="s">
        <v>40</v>
      </c>
      <c r="Q73" s="410" t="s">
        <v>41</v>
      </c>
      <c r="R73" s="412" t="s">
        <v>40</v>
      </c>
      <c r="S73" s="410" t="s">
        <v>41</v>
      </c>
      <c r="T73" s="412" t="s">
        <v>40</v>
      </c>
      <c r="U73" s="410" t="s">
        <v>41</v>
      </c>
      <c r="V73" s="412" t="s">
        <v>40</v>
      </c>
      <c r="W73" s="410" t="s">
        <v>41</v>
      </c>
      <c r="X73" s="412" t="s">
        <v>40</v>
      </c>
      <c r="Y73" s="410" t="s">
        <v>41</v>
      </c>
      <c r="Z73" s="412" t="s">
        <v>40</v>
      </c>
      <c r="AA73" s="410" t="s">
        <v>41</v>
      </c>
      <c r="AB73" s="412" t="s">
        <v>40</v>
      </c>
      <c r="AC73" s="410" t="s">
        <v>41</v>
      </c>
      <c r="AD73" s="412" t="s">
        <v>40</v>
      </c>
      <c r="AE73" s="410" t="s">
        <v>41</v>
      </c>
      <c r="AF73" s="412" t="s">
        <v>40</v>
      </c>
      <c r="AG73" s="410" t="s">
        <v>41</v>
      </c>
      <c r="AH73" s="412" t="s">
        <v>40</v>
      </c>
      <c r="AI73" s="410" t="s">
        <v>41</v>
      </c>
      <c r="AJ73" s="412" t="s">
        <v>40</v>
      </c>
      <c r="AK73" s="410" t="s">
        <v>41</v>
      </c>
      <c r="AL73" s="412" t="s">
        <v>40</v>
      </c>
      <c r="AM73" s="410" t="s">
        <v>41</v>
      </c>
      <c r="AN73" s="412" t="s">
        <v>40</v>
      </c>
      <c r="AO73" s="410" t="s">
        <v>41</v>
      </c>
      <c r="AP73" s="412" t="s">
        <v>40</v>
      </c>
      <c r="AQ73" s="410" t="s">
        <v>41</v>
      </c>
      <c r="AR73" s="412" t="s">
        <v>40</v>
      </c>
      <c r="AS73" s="410" t="s">
        <v>41</v>
      </c>
      <c r="AT73" s="412" t="s">
        <v>40</v>
      </c>
      <c r="AU73" s="410" t="s">
        <v>41</v>
      </c>
      <c r="AV73" s="412" t="s">
        <v>40</v>
      </c>
      <c r="AW73" s="410" t="s">
        <v>41</v>
      </c>
      <c r="AX73" s="412" t="s">
        <v>40</v>
      </c>
      <c r="AY73" s="410" t="s">
        <v>41</v>
      </c>
      <c r="AZ73" s="412" t="s">
        <v>40</v>
      </c>
      <c r="BA73" s="411" t="s">
        <v>41</v>
      </c>
      <c r="BC73" s="38" t="s">
        <v>22</v>
      </c>
      <c r="BD73" s="414">
        <f t="shared" ref="BD73:BD74" si="244">ABS(N69-N75)</f>
        <v>4.2000000000000455</v>
      </c>
      <c r="BE73" s="414">
        <f t="shared" ref="BE73:BE74" si="245">ABS(V69-V75)</f>
        <v>0</v>
      </c>
      <c r="BF73" s="414">
        <f t="shared" ref="BF73:BF74" si="246">ABS(AD69-AD75)</f>
        <v>3</v>
      </c>
      <c r="BG73" s="414">
        <f t="shared" ref="BG73:BG74" si="247">ABS(AL69-AL75)</f>
        <v>0.79999999999995453</v>
      </c>
      <c r="BI73" s="414">
        <f t="shared" ref="BI73:BI74" si="248">BD73/N69*100</f>
        <v>0.41216879293425374</v>
      </c>
      <c r="BJ73" s="414">
        <f t="shared" ref="BJ73:BJ74" si="249">BE73/V69*100</f>
        <v>0</v>
      </c>
      <c r="BK73" s="414">
        <f t="shared" ref="BK73:BK74" si="250">BF73/AD69*100</f>
        <v>0.29615004935834155</v>
      </c>
      <c r="BL73" s="414">
        <f t="shared" ref="BL73:BL74" si="251">BG73/AL69*100</f>
        <v>8.006405124098824E-2</v>
      </c>
    </row>
    <row r="74" spans="10:64" ht="15" thickBot="1" x14ac:dyDescent="0.35">
      <c r="M74" s="471" t="s">
        <v>22</v>
      </c>
      <c r="N74" s="466">
        <f>AV39</f>
        <v>1000</v>
      </c>
      <c r="O74" s="467">
        <f>AW39</f>
        <v>0</v>
      </c>
      <c r="P74" s="467">
        <f>AY39</f>
        <v>5008</v>
      </c>
      <c r="Q74" s="467">
        <f>AZ39</f>
        <v>0</v>
      </c>
      <c r="R74" s="468">
        <f>BB39</f>
        <v>9239</v>
      </c>
      <c r="S74" s="469">
        <f>BC39</f>
        <v>0</v>
      </c>
      <c r="T74" s="468">
        <f>BE39</f>
        <v>9713.6157234567909</v>
      </c>
      <c r="U74" s="469">
        <f>BF39</f>
        <v>0</v>
      </c>
      <c r="V74" s="466">
        <f>AV40</f>
        <v>930</v>
      </c>
      <c r="W74" s="467">
        <f>AW40</f>
        <v>0</v>
      </c>
      <c r="X74" s="466">
        <f>AY40</f>
        <v>4731.8</v>
      </c>
      <c r="Y74" s="467">
        <f>AZ40</f>
        <v>0</v>
      </c>
      <c r="Z74" s="468">
        <f>BB40</f>
        <v>7515</v>
      </c>
      <c r="AA74" s="469">
        <f>BC40</f>
        <v>0</v>
      </c>
      <c r="AB74" s="468">
        <f>BE40</f>
        <v>7863.5491621839483</v>
      </c>
      <c r="AC74" s="469">
        <f>BF40</f>
        <v>1.0168459891700831E-12</v>
      </c>
      <c r="AD74" s="466">
        <f>AV41</f>
        <v>1007.5</v>
      </c>
      <c r="AE74" s="467">
        <f>AW41</f>
        <v>0</v>
      </c>
      <c r="AF74" s="466">
        <f>AY41</f>
        <v>4866.2</v>
      </c>
      <c r="AG74" s="467">
        <f>AZ41</f>
        <v>0</v>
      </c>
      <c r="AH74" s="468">
        <f>BB41</f>
        <v>10758</v>
      </c>
      <c r="AI74" s="469">
        <f>BC41</f>
        <v>0</v>
      </c>
      <c r="AJ74" s="468">
        <f>BE41</f>
        <v>11438.864665087352</v>
      </c>
      <c r="AK74" s="469">
        <f>BF41</f>
        <v>0</v>
      </c>
      <c r="AL74" s="466">
        <f>AV42</f>
        <v>992.5</v>
      </c>
      <c r="AM74" s="467">
        <f>AW42</f>
        <v>0</v>
      </c>
      <c r="AN74" s="466">
        <f>AY42</f>
        <v>5303.9</v>
      </c>
      <c r="AO74" s="467">
        <f>AZ42</f>
        <v>0</v>
      </c>
      <c r="AP74" s="468">
        <f>BB42</f>
        <v>10577</v>
      </c>
      <c r="AQ74" s="469">
        <f>BC42</f>
        <v>0</v>
      </c>
      <c r="AR74" s="468">
        <f>BE42</f>
        <v>13008.476446621296</v>
      </c>
      <c r="AS74" s="469">
        <f>BF42</f>
        <v>0</v>
      </c>
      <c r="AT74" s="466">
        <f>AV43</f>
        <v>2204.8000000000002</v>
      </c>
      <c r="AU74" s="467">
        <f>AW43</f>
        <v>0.44721359549995793</v>
      </c>
      <c r="AV74" s="466">
        <f>AY43</f>
        <v>4793.26</v>
      </c>
      <c r="AW74" s="467">
        <f>AZ43</f>
        <v>0.98386991009982605</v>
      </c>
      <c r="AX74" s="468">
        <f>BB43</f>
        <v>8469.6</v>
      </c>
      <c r="AY74" s="469">
        <f>BC43</f>
        <v>3.130495168499706</v>
      </c>
      <c r="AZ74" s="468">
        <f>BE43</f>
        <v>8924.8411099074838</v>
      </c>
      <c r="BA74" s="470">
        <f>BF43</f>
        <v>3.6200717217008558</v>
      </c>
      <c r="BC74" s="38" t="s">
        <v>23</v>
      </c>
      <c r="BD74" s="414">
        <f t="shared" si="244"/>
        <v>0</v>
      </c>
      <c r="BE74" s="414">
        <f t="shared" si="245"/>
        <v>1.999999999998181E-2</v>
      </c>
      <c r="BF74" s="414">
        <f t="shared" si="246"/>
        <v>0</v>
      </c>
      <c r="BG74" s="414">
        <f t="shared" si="247"/>
        <v>0.62000000000011823</v>
      </c>
      <c r="BI74" s="414">
        <f>BD74/N70*100</f>
        <v>0</v>
      </c>
      <c r="BJ74" s="414">
        <f t="shared" si="249"/>
        <v>2.1486892995253343E-3</v>
      </c>
      <c r="BK74" s="414">
        <f t="shared" si="250"/>
        <v>0</v>
      </c>
      <c r="BL74" s="414">
        <f t="shared" si="251"/>
        <v>6.2473549505261704E-2</v>
      </c>
    </row>
    <row r="75" spans="10:64" ht="15" thickBot="1" x14ac:dyDescent="0.35">
      <c r="M75" s="475" t="s">
        <v>23</v>
      </c>
      <c r="N75" s="472">
        <f>CR39</f>
        <v>1014.8</v>
      </c>
      <c r="O75" s="473">
        <f>CS39</f>
        <v>15.006665185843254</v>
      </c>
      <c r="P75" s="472">
        <f>CU39</f>
        <v>5082.1184000000003</v>
      </c>
      <c r="Q75" s="473">
        <f>CV39</f>
        <v>75.153379250702997</v>
      </c>
      <c r="R75" s="472">
        <f>CX39</f>
        <v>9515.8992051245132</v>
      </c>
      <c r="S75" s="473">
        <f>CY39</f>
        <v>283.16002550134453</v>
      </c>
      <c r="T75" s="472">
        <f>DA39</f>
        <v>10005.016424267913</v>
      </c>
      <c r="U75" s="473">
        <f>DB39</f>
        <v>297.71445081211397</v>
      </c>
      <c r="V75" s="472">
        <f>CR40</f>
        <v>937</v>
      </c>
      <c r="W75" s="473">
        <f>CS40</f>
        <v>0</v>
      </c>
      <c r="X75" s="472">
        <f>CU40</f>
        <v>4767.4560000000001</v>
      </c>
      <c r="Y75" s="473">
        <f>CV40</f>
        <v>0</v>
      </c>
      <c r="Z75" s="472">
        <f>CX40</f>
        <v>7628.4123396270788</v>
      </c>
      <c r="AA75" s="473">
        <f>CY40</f>
        <v>0</v>
      </c>
      <c r="AB75" s="472">
        <f>DA40</f>
        <v>7982.3706721857761</v>
      </c>
      <c r="AC75" s="473">
        <f>DB40</f>
        <v>1.0168459891700831E-12</v>
      </c>
      <c r="AD75" s="472">
        <f>CR41</f>
        <v>1010</v>
      </c>
      <c r="AE75" s="473">
        <f>CS41</f>
        <v>0</v>
      </c>
      <c r="AF75" s="472">
        <f>CU41</f>
        <v>4878.3</v>
      </c>
      <c r="AG75" s="473">
        <f>CV41</f>
        <v>0</v>
      </c>
      <c r="AH75" s="472">
        <f>CX41</f>
        <v>10811.345487326998</v>
      </c>
      <c r="AI75" s="473">
        <f>CY41</f>
        <v>0</v>
      </c>
      <c r="AJ75" s="472">
        <f>DA41</f>
        <v>11495.703656674796</v>
      </c>
      <c r="AK75" s="473">
        <f>DB41</f>
        <v>0</v>
      </c>
      <c r="AL75" s="472">
        <f>CR42</f>
        <v>1000</v>
      </c>
      <c r="AM75" s="473">
        <f>CS42</f>
        <v>0</v>
      </c>
      <c r="AN75" s="472">
        <f>CU42</f>
        <v>5344</v>
      </c>
      <c r="AO75" s="473">
        <f>CV42</f>
        <v>0</v>
      </c>
      <c r="AP75" s="472">
        <f>CX42</f>
        <v>12446.579578880001</v>
      </c>
      <c r="AQ75" s="473">
        <f>CY42</f>
        <v>0</v>
      </c>
      <c r="AR75" s="472">
        <f>DA42</f>
        <v>13205.820933191682</v>
      </c>
      <c r="AS75" s="473">
        <f>DB42</f>
        <v>2.0336919783401661E-12</v>
      </c>
      <c r="AT75" s="472">
        <f>CR43</f>
        <v>2208.8000000000002</v>
      </c>
      <c r="AU75" s="473">
        <f>CS43</f>
        <v>2.5884358211089569</v>
      </c>
      <c r="AV75" s="472">
        <f>CU43</f>
        <v>4801.9312000000009</v>
      </c>
      <c r="AW75" s="473">
        <f>CV43</f>
        <v>5.627259475090816</v>
      </c>
      <c r="AX75" s="472">
        <f>CX43</f>
        <v>8500.7718935775574</v>
      </c>
      <c r="AY75" s="473">
        <f>CY43</f>
        <v>19.92013573216175</v>
      </c>
      <c r="AZ75" s="472">
        <f>DA43</f>
        <v>8957.263344262672</v>
      </c>
      <c r="BA75" s="474">
        <f>DB43</f>
        <v>20.989847020978853</v>
      </c>
    </row>
    <row r="76" spans="10:64" ht="15" thickBot="1" x14ac:dyDescent="0.35">
      <c r="J76" s="414">
        <f>ABS(N76-N74)</f>
        <v>1</v>
      </c>
      <c r="K76" s="38">
        <f>ABS(N75-N74)</f>
        <v>14.799999999999955</v>
      </c>
      <c r="N76" s="476">
        <f>EN39</f>
        <v>1001</v>
      </c>
      <c r="O76" s="477">
        <f>EO39</f>
        <v>0</v>
      </c>
      <c r="P76" s="476">
        <f>EQ39</f>
        <v>5013.0079999999998</v>
      </c>
      <c r="Q76" s="477">
        <f>ER39</f>
        <v>0</v>
      </c>
      <c r="R76" s="478">
        <f>ET39</f>
        <v>9257.2309953580225</v>
      </c>
      <c r="S76" s="479">
        <f>EU39</f>
        <v>0</v>
      </c>
      <c r="T76" s="478">
        <f>EW39</f>
        <v>9733.0526685194254</v>
      </c>
      <c r="U76" s="479">
        <f>EX39</f>
        <v>0</v>
      </c>
      <c r="V76" s="476">
        <f>EN40</f>
        <v>930.81999999999994</v>
      </c>
      <c r="W76" s="477">
        <f>EO40</f>
        <v>4.472135955000596E-2</v>
      </c>
      <c r="X76" s="476">
        <f>EQ40</f>
        <v>4736.0121600000002</v>
      </c>
      <c r="Y76" s="477">
        <f>ER40</f>
        <v>0.22754227739061092</v>
      </c>
      <c r="Z76" s="478">
        <f>ET40</f>
        <v>7528.1175401338496</v>
      </c>
      <c r="AA76" s="479">
        <f>EU40</f>
        <v>0.72340194947428882</v>
      </c>
      <c r="AB76" s="478">
        <f>EW40</f>
        <v>7877.4221939960607</v>
      </c>
      <c r="AC76" s="479">
        <f>EX40</f>
        <v>0.75696779993005647</v>
      </c>
      <c r="AD76" s="476">
        <f>EN41</f>
        <v>1007.1</v>
      </c>
      <c r="AE76" s="477">
        <f>EO41</f>
        <v>0</v>
      </c>
      <c r="AF76" s="476">
        <f>EQ41</f>
        <v>4864.2930000000006</v>
      </c>
      <c r="AG76" s="477">
        <f>ER41</f>
        <v>0</v>
      </c>
      <c r="AH76" s="478">
        <f>ET41</f>
        <v>10749.349664908401</v>
      </c>
      <c r="AI76" s="479">
        <f>EU41</f>
        <v>0</v>
      </c>
      <c r="AJ76" s="478">
        <f>EW41</f>
        <v>11429.783498697101</v>
      </c>
      <c r="AK76" s="479">
        <f>EX41</f>
        <v>0</v>
      </c>
      <c r="AL76" s="476">
        <f>EN42</f>
        <v>991.8</v>
      </c>
      <c r="AM76" s="477">
        <f>EO42</f>
        <v>0</v>
      </c>
      <c r="AN76" s="476">
        <f>EQ42</f>
        <v>5300.1792000000005</v>
      </c>
      <c r="AO76" s="477">
        <f>ER42</f>
        <v>0</v>
      </c>
      <c r="AP76" s="478">
        <f>ET42</f>
        <v>12243.29258179725</v>
      </c>
      <c r="AQ76" s="479">
        <f>EU42</f>
        <v>0</v>
      </c>
      <c r="AR76" s="478">
        <f>EW42</f>
        <v>12990.133429286881</v>
      </c>
      <c r="AS76" s="479">
        <f>EX42</f>
        <v>0</v>
      </c>
      <c r="AT76" s="476">
        <f>EN43</f>
        <v>2210.06</v>
      </c>
      <c r="AU76" s="477">
        <f>EO43</f>
        <v>3.3411076007814633</v>
      </c>
      <c r="AV76" s="476">
        <f>EQ43</f>
        <v>4804.6704399999999</v>
      </c>
      <c r="AW76" s="477">
        <f>ER43</f>
        <v>7.2635679240986875</v>
      </c>
      <c r="AX76" s="478">
        <f>ET43</f>
        <v>147966.82528772502</v>
      </c>
      <c r="AY76" s="479">
        <f>EU43</f>
        <v>728.35720446631797</v>
      </c>
      <c r="AZ76" s="478">
        <f>EW43</f>
        <v>8967.492063861022</v>
      </c>
      <c r="BA76" s="480">
        <f>EX43</f>
        <v>27.10607990502978</v>
      </c>
    </row>
  </sheetData>
  <mergeCells count="251">
    <mergeCell ref="BD52:BH52"/>
    <mergeCell ref="BD58:BH58"/>
    <mergeCell ref="BD64:BH64"/>
    <mergeCell ref="BD70:BH70"/>
    <mergeCell ref="AV72:AW72"/>
    <mergeCell ref="AX72:AY72"/>
    <mergeCell ref="AZ72:BA72"/>
    <mergeCell ref="AX66:AY66"/>
    <mergeCell ref="AZ66:BA66"/>
    <mergeCell ref="N71:U71"/>
    <mergeCell ref="V71:AC71"/>
    <mergeCell ref="AD71:AK71"/>
    <mergeCell ref="AL71:AS71"/>
    <mergeCell ref="AT71:BA71"/>
    <mergeCell ref="N72:O72"/>
    <mergeCell ref="P72:Q72"/>
    <mergeCell ref="R72:S72"/>
    <mergeCell ref="T72:U72"/>
    <mergeCell ref="V72:W72"/>
    <mergeCell ref="X72:Y72"/>
    <mergeCell ref="Z72:AA72"/>
    <mergeCell ref="AB72:AC72"/>
    <mergeCell ref="AD72:AE72"/>
    <mergeCell ref="AF72:AG72"/>
    <mergeCell ref="AH72:AI72"/>
    <mergeCell ref="AJ72:AK72"/>
    <mergeCell ref="AL72:AM72"/>
    <mergeCell ref="AN72:AO72"/>
    <mergeCell ref="AP72:AQ72"/>
    <mergeCell ref="AR72:AS72"/>
    <mergeCell ref="AT72:AU72"/>
    <mergeCell ref="AZ60:BA60"/>
    <mergeCell ref="N65:U65"/>
    <mergeCell ref="V65:AC65"/>
    <mergeCell ref="AD65:AK65"/>
    <mergeCell ref="AL65:AS65"/>
    <mergeCell ref="AT65:BA65"/>
    <mergeCell ref="N66:O66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P66:AQ66"/>
    <mergeCell ref="AR66:AS66"/>
    <mergeCell ref="AT66:AU66"/>
    <mergeCell ref="AV66:AW66"/>
    <mergeCell ref="N59:U59"/>
    <mergeCell ref="V59:AC59"/>
    <mergeCell ref="AD59:AK59"/>
    <mergeCell ref="AL59:AS59"/>
    <mergeCell ref="AT59:BA59"/>
    <mergeCell ref="N60:O60"/>
    <mergeCell ref="P60:Q60"/>
    <mergeCell ref="R60:S60"/>
    <mergeCell ref="T60:U60"/>
    <mergeCell ref="V60:W60"/>
    <mergeCell ref="X60:Y60"/>
    <mergeCell ref="Z60:AA60"/>
    <mergeCell ref="AB60:AC60"/>
    <mergeCell ref="AD60:AE60"/>
    <mergeCell ref="AF60:AG60"/>
    <mergeCell ref="AH60:AI60"/>
    <mergeCell ref="AJ60:AK60"/>
    <mergeCell ref="AL60:AM60"/>
    <mergeCell ref="AN60:AO60"/>
    <mergeCell ref="AP60:AQ60"/>
    <mergeCell ref="AR60:AS60"/>
    <mergeCell ref="AT60:AU60"/>
    <mergeCell ref="AV60:AW60"/>
    <mergeCell ref="AX60:AY60"/>
    <mergeCell ref="AV54:AW54"/>
    <mergeCell ref="AX54:AY54"/>
    <mergeCell ref="AZ54:BA54"/>
    <mergeCell ref="V51:AC51"/>
    <mergeCell ref="AD51:AK51"/>
    <mergeCell ref="AL51:AS51"/>
    <mergeCell ref="AT51:BA51"/>
    <mergeCell ref="AD53:AK53"/>
    <mergeCell ref="AL53:AS53"/>
    <mergeCell ref="AT53:BA53"/>
    <mergeCell ref="AD54:AE54"/>
    <mergeCell ref="AF54:AG54"/>
    <mergeCell ref="AH54:AI54"/>
    <mergeCell ref="AJ54:AK54"/>
    <mergeCell ref="AL54:AM54"/>
    <mergeCell ref="AN54:AO54"/>
    <mergeCell ref="AP54:AQ54"/>
    <mergeCell ref="AR54:AS54"/>
    <mergeCell ref="AT54:AU54"/>
    <mergeCell ref="N51:U51"/>
    <mergeCell ref="N54:O54"/>
    <mergeCell ref="P54:Q54"/>
    <mergeCell ref="R54:S54"/>
    <mergeCell ref="T54:U54"/>
    <mergeCell ref="V54:W54"/>
    <mergeCell ref="X54:Y54"/>
    <mergeCell ref="Z54:AA54"/>
    <mergeCell ref="AB54:AC54"/>
    <mergeCell ref="N53:U53"/>
    <mergeCell ref="V53:AC53"/>
    <mergeCell ref="G26:G30"/>
    <mergeCell ref="H26:H30"/>
    <mergeCell ref="I26:I30"/>
    <mergeCell ref="K16:K20"/>
    <mergeCell ref="C21:C25"/>
    <mergeCell ref="D21:D25"/>
    <mergeCell ref="E21:E25"/>
    <mergeCell ref="F21:F25"/>
    <mergeCell ref="G21:G25"/>
    <mergeCell ref="K21:K25"/>
    <mergeCell ref="J11:J15"/>
    <mergeCell ref="K11:K15"/>
    <mergeCell ref="H16:H20"/>
    <mergeCell ref="I16:I20"/>
    <mergeCell ref="J16:J20"/>
    <mergeCell ref="I11:I15"/>
    <mergeCell ref="J26:J30"/>
    <mergeCell ref="K26:K30"/>
    <mergeCell ref="AS3:BH3"/>
    <mergeCell ref="AS4:AV4"/>
    <mergeCell ref="AW4:AZ4"/>
    <mergeCell ref="BA4:BD4"/>
    <mergeCell ref="BE4:BH4"/>
    <mergeCell ref="J21:J25"/>
    <mergeCell ref="B11:B15"/>
    <mergeCell ref="B16:B20"/>
    <mergeCell ref="B21:B25"/>
    <mergeCell ref="B26:B30"/>
    <mergeCell ref="C11:C15"/>
    <mergeCell ref="C26:C30"/>
    <mergeCell ref="D11:D15"/>
    <mergeCell ref="E11:E15"/>
    <mergeCell ref="F11:F15"/>
    <mergeCell ref="D26:D30"/>
    <mergeCell ref="E26:E30"/>
    <mergeCell ref="F26:F30"/>
    <mergeCell ref="G11:G15"/>
    <mergeCell ref="H11:H15"/>
    <mergeCell ref="C16:C20"/>
    <mergeCell ref="D16:D20"/>
    <mergeCell ref="E16:E20"/>
    <mergeCell ref="F16:F20"/>
    <mergeCell ref="G16:G20"/>
    <mergeCell ref="H21:H25"/>
    <mergeCell ref="I21:I25"/>
    <mergeCell ref="G6:G10"/>
    <mergeCell ref="B6:B10"/>
    <mergeCell ref="C6:C10"/>
    <mergeCell ref="D6:D10"/>
    <mergeCell ref="E6:E10"/>
    <mergeCell ref="F6:F10"/>
    <mergeCell ref="AC3:AR3"/>
    <mergeCell ref="AC4:AF4"/>
    <mergeCell ref="AG4:AJ4"/>
    <mergeCell ref="AK4:AN4"/>
    <mergeCell ref="AO4:AR4"/>
    <mergeCell ref="H6:H10"/>
    <mergeCell ref="I6:I10"/>
    <mergeCell ref="J6:J10"/>
    <mergeCell ref="K6:K10"/>
    <mergeCell ref="M3:AB3"/>
    <mergeCell ref="M4:P4"/>
    <mergeCell ref="Q4:T4"/>
    <mergeCell ref="U4:X4"/>
    <mergeCell ref="Y4:AB4"/>
    <mergeCell ref="B3:L3"/>
    <mergeCell ref="B4:L4"/>
    <mergeCell ref="B35:K35"/>
    <mergeCell ref="B36:K36"/>
    <mergeCell ref="L37:N37"/>
    <mergeCell ref="O37:Q37"/>
    <mergeCell ref="L35:BG35"/>
    <mergeCell ref="B37:B38"/>
    <mergeCell ref="AG37:AI37"/>
    <mergeCell ref="AJ37:AL37"/>
    <mergeCell ref="AM37:AO37"/>
    <mergeCell ref="AP37:AR37"/>
    <mergeCell ref="AS37:AU37"/>
    <mergeCell ref="AV37:AX37"/>
    <mergeCell ref="AY37:BA37"/>
    <mergeCell ref="BB37:BD37"/>
    <mergeCell ref="BE37:BG37"/>
    <mergeCell ref="G37:G38"/>
    <mergeCell ref="H37:H38"/>
    <mergeCell ref="I37:I38"/>
    <mergeCell ref="J37:J38"/>
    <mergeCell ref="K37:K38"/>
    <mergeCell ref="C37:C38"/>
    <mergeCell ref="D37:D38"/>
    <mergeCell ref="E37:E38"/>
    <mergeCell ref="F37:F38"/>
    <mergeCell ref="BH36:BS36"/>
    <mergeCell ref="BH37:BJ37"/>
    <mergeCell ref="BK37:BM37"/>
    <mergeCell ref="BN37:BP37"/>
    <mergeCell ref="BQ37:BS37"/>
    <mergeCell ref="R37:T37"/>
    <mergeCell ref="U37:W37"/>
    <mergeCell ref="L36:W36"/>
    <mergeCell ref="X37:Z37"/>
    <mergeCell ref="AA37:AC37"/>
    <mergeCell ref="X36:AI36"/>
    <mergeCell ref="AD37:AF37"/>
    <mergeCell ref="AJ36:AU36"/>
    <mergeCell ref="AV36:BG36"/>
    <mergeCell ref="DM37:DO37"/>
    <mergeCell ref="CR36:DC36"/>
    <mergeCell ref="CR37:CT37"/>
    <mergeCell ref="CU37:CW37"/>
    <mergeCell ref="CX37:CZ37"/>
    <mergeCell ref="DA37:DC37"/>
    <mergeCell ref="BT36:CE36"/>
    <mergeCell ref="BZ37:CB37"/>
    <mergeCell ref="CC37:CE37"/>
    <mergeCell ref="CF37:CH37"/>
    <mergeCell ref="CI37:CK37"/>
    <mergeCell ref="CF36:CQ36"/>
    <mergeCell ref="BT37:BV37"/>
    <mergeCell ref="BW37:BY37"/>
    <mergeCell ref="CL37:CN37"/>
    <mergeCell ref="CO37:CQ37"/>
    <mergeCell ref="BH35:DC35"/>
    <mergeCell ref="DD35:EY35"/>
    <mergeCell ref="EN36:EY36"/>
    <mergeCell ref="EN37:EP37"/>
    <mergeCell ref="EQ37:ES37"/>
    <mergeCell ref="ET37:EV37"/>
    <mergeCell ref="EW37:EY37"/>
    <mergeCell ref="DP36:EA36"/>
    <mergeCell ref="DP37:DR37"/>
    <mergeCell ref="DS37:DU37"/>
    <mergeCell ref="DV37:DX37"/>
    <mergeCell ref="DY37:EA37"/>
    <mergeCell ref="EB36:EM36"/>
    <mergeCell ref="EB37:ED37"/>
    <mergeCell ref="EE37:EG37"/>
    <mergeCell ref="EH37:EJ37"/>
    <mergeCell ref="EK37:EM37"/>
    <mergeCell ref="DD36:DO36"/>
    <mergeCell ref="DD37:DF37"/>
    <mergeCell ref="DG37:DI37"/>
    <mergeCell ref="DJ37:DL37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Medidas Tablas Chopo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Gil</dc:creator>
  <cp:lastModifiedBy>IRENE GIL MARTIN</cp:lastModifiedBy>
  <dcterms:created xsi:type="dcterms:W3CDTF">2023-05-25T10:28:38Z</dcterms:created>
  <dcterms:modified xsi:type="dcterms:W3CDTF">2025-05-21T12:13:52Z</dcterms:modified>
</cp:coreProperties>
</file>